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740"/>
  </bookViews>
  <sheets>
    <sheet name="Co so du lieu" sheetId="1" r:id="rId1"/>
    <sheet name="Sheet2" sheetId="5" r:id="rId2"/>
  </sheets>
  <definedNames>
    <definedName name="_xlnm._FilterDatabase" localSheetId="0" hidden="1">'Co so du lieu'!$A$8:$P$318</definedName>
    <definedName name="_xlnm.Print_Area" localSheetId="0">'Co so du lieu'!$A$1:$P$318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7" i="1" l="1"/>
  <c r="H306" i="1"/>
  <c r="H304" i="1"/>
  <c r="H303" i="1"/>
  <c r="H302" i="1"/>
  <c r="H297" i="1"/>
  <c r="H295" i="1"/>
  <c r="H293" i="1"/>
  <c r="H286" i="1"/>
  <c r="H284" i="1"/>
  <c r="H283" i="1"/>
  <c r="H282" i="1"/>
  <c r="H281" i="1"/>
  <c r="H280" i="1"/>
  <c r="H279" i="1"/>
  <c r="H278" i="1"/>
  <c r="H273" i="1"/>
  <c r="H271" i="1"/>
  <c r="H270" i="1"/>
  <c r="H267" i="1"/>
  <c r="H266" i="1"/>
  <c r="H264" i="1"/>
  <c r="H246" i="1"/>
  <c r="H245" i="1"/>
  <c r="H243" i="1"/>
  <c r="H241" i="1"/>
  <c r="H240" i="1"/>
  <c r="H142" i="1"/>
  <c r="H141" i="1"/>
  <c r="H139" i="1"/>
  <c r="H134" i="1"/>
  <c r="H133" i="1"/>
  <c r="H131" i="1"/>
  <c r="H130" i="1"/>
  <c r="H129" i="1"/>
  <c r="H125" i="1"/>
  <c r="H123" i="1"/>
  <c r="H122" i="1"/>
  <c r="H121" i="1"/>
  <c r="H117" i="1"/>
  <c r="H116" i="1"/>
  <c r="H115" i="1"/>
  <c r="H114" i="1"/>
  <c r="H113" i="1"/>
  <c r="H109" i="1"/>
  <c r="H108" i="1"/>
  <c r="H107" i="1"/>
  <c r="H106" i="1"/>
  <c r="H100" i="1"/>
  <c r="H97" i="1"/>
  <c r="H96" i="1"/>
  <c r="H95" i="1"/>
  <c r="H94" i="1"/>
  <c r="H91" i="1"/>
  <c r="H90" i="1"/>
  <c r="H89" i="1"/>
  <c r="H87" i="1"/>
  <c r="H85" i="1"/>
  <c r="H83" i="1"/>
  <c r="H77" i="1"/>
  <c r="H75" i="1"/>
  <c r="H74" i="1"/>
  <c r="H30" i="1"/>
  <c r="H29" i="1"/>
  <c r="H26" i="1"/>
  <c r="H25" i="1"/>
  <c r="H23" i="1"/>
  <c r="H21" i="1"/>
  <c r="H20" i="1"/>
  <c r="H19" i="1"/>
  <c r="H18" i="1"/>
  <c r="H17" i="1"/>
  <c r="H15" i="1"/>
  <c r="H13" i="1"/>
  <c r="H12" i="1"/>
  <c r="H9" i="1"/>
  <c r="I307" i="1"/>
  <c r="I306" i="1"/>
  <c r="I304" i="1"/>
  <c r="I303" i="1"/>
  <c r="I302" i="1"/>
  <c r="I297" i="1"/>
  <c r="I295" i="1"/>
  <c r="I293" i="1"/>
  <c r="I286" i="1"/>
  <c r="I284" i="1"/>
  <c r="I283" i="1"/>
  <c r="I282" i="1"/>
  <c r="I281" i="1"/>
  <c r="I280" i="1"/>
  <c r="I279" i="1"/>
  <c r="I278" i="1"/>
  <c r="I273" i="1"/>
  <c r="I271" i="1"/>
  <c r="I270" i="1"/>
  <c r="I267" i="1"/>
  <c r="I266" i="1"/>
  <c r="I264" i="1"/>
  <c r="I246" i="1"/>
  <c r="I245" i="1"/>
  <c r="I243" i="1"/>
  <c r="I241" i="1"/>
  <c r="I240" i="1"/>
  <c r="I142" i="1"/>
  <c r="I141" i="1"/>
  <c r="I139" i="1"/>
  <c r="I134" i="1"/>
  <c r="I133" i="1"/>
  <c r="I131" i="1"/>
  <c r="I130" i="1"/>
  <c r="I129" i="1"/>
  <c r="I125" i="1"/>
  <c r="I123" i="1"/>
  <c r="I122" i="1"/>
  <c r="I121" i="1"/>
  <c r="I117" i="1"/>
  <c r="I116" i="1"/>
  <c r="I115" i="1"/>
  <c r="I114" i="1"/>
  <c r="I113" i="1"/>
  <c r="I109" i="1"/>
  <c r="I108" i="1"/>
  <c r="I107" i="1"/>
  <c r="I106" i="1"/>
  <c r="I100" i="1"/>
  <c r="I97" i="1"/>
  <c r="I96" i="1"/>
  <c r="I95" i="1"/>
  <c r="I94" i="1"/>
  <c r="I91" i="1"/>
  <c r="I90" i="1"/>
  <c r="I89" i="1"/>
  <c r="I87" i="1"/>
  <c r="I85" i="1"/>
  <c r="I83" i="1"/>
  <c r="I77" i="1"/>
  <c r="I75" i="1"/>
  <c r="I74" i="1"/>
  <c r="I30" i="1"/>
  <c r="I29" i="1"/>
  <c r="I26" i="1"/>
  <c r="I25" i="1"/>
  <c r="I23" i="1"/>
  <c r="I21" i="1"/>
  <c r="I20" i="1"/>
  <c r="I19" i="1"/>
  <c r="I18" i="1"/>
  <c r="I17" i="1"/>
  <c r="I15" i="1"/>
  <c r="I13" i="1"/>
  <c r="I12" i="1"/>
  <c r="I9" i="1"/>
</calcChain>
</file>

<file path=xl/sharedStrings.xml><?xml version="1.0" encoding="utf-8"?>
<sst xmlns="http://schemas.openxmlformats.org/spreadsheetml/2006/main" count="1753" uniqueCount="807">
  <si>
    <t>STT</t>
  </si>
  <si>
    <t>Mã hồ sơ</t>
  </si>
  <si>
    <t>Tên tổ chức, cá nhân</t>
  </si>
  <si>
    <t>Địa chỉ</t>
  </si>
  <si>
    <t>Tên hàng hóa</t>
  </si>
  <si>
    <t>Đơn vị tính</t>
  </si>
  <si>
    <t>Số lô</t>
  </si>
  <si>
    <t xml:space="preserve">     UBND THÀNH PHỐ HÀ NỘI</t>
  </si>
  <si>
    <t>SỞ KHOA HỌC VÀ CÔNG NGHỆ</t>
  </si>
  <si>
    <t xml:space="preserve">CƠ SỞ DỮ LIỆU </t>
  </si>
  <si>
    <t>Mã 1 cửa</t>
  </si>
  <si>
    <t>Cố định</t>
  </si>
  <si>
    <t xml:space="preserve"> Mã Hồ sơ</t>
  </si>
  <si>
    <t>2 dữ liệu bên trái</t>
  </si>
  <si>
    <t>4 dữ liệu bên phải</t>
  </si>
  <si>
    <t>Các tổ chức, cá nhân đăng ký và miễn giảm kiểm tra Nhà nước về chất lượng sản phẩm, hàng hóa nhóm 2 nhập khẩu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</si>
  <si>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</si>
  <si>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</si>
  <si>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</si>
  <si>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sản xuất phụ tùng Yamaha Motor Việt Nam</t>
  </si>
  <si>
    <t>Lô G1-G2, KCN Thăng Long, xã Võng La, huyện Đông Anh, Hà Nội</t>
  </si>
  <si>
    <t>Công ty TNHH Thương mại và Dịch vụ tổng hợp Vi Thiện Nhân</t>
  </si>
  <si>
    <t>Công ty cổ phần Casper SE</t>
  </si>
  <si>
    <t>Số 40, ngã tư Sơn Đồng, xã Sơn Đồng, huyện Hoài Đức, Hà Nội</t>
  </si>
  <si>
    <t>Công ty TNHH Volex Việt Nam</t>
  </si>
  <si>
    <t>Lô D-5B, KCN Thăng Long, xã Võng La, Đông Anh, Hà Nội</t>
  </si>
  <si>
    <t>Công ty TNHH Panasonic Appliances Việt Nam</t>
  </si>
  <si>
    <t>Lô B-6, KCN Thăng Long, xã Võng La, huyện Đông Anh, Hà Nội</t>
  </si>
  <si>
    <t>Lô M5B KCN Thăng Long, Võng La, Đông Anh, Hà Nội</t>
  </si>
  <si>
    <t>Công ty TNHH Hitachi Astemo Hà Nội</t>
  </si>
  <si>
    <t>Lô M-6, KCN Thăng Long, Xã Võng La, huyện Đông Anh, Hà Nội</t>
  </si>
  <si>
    <t>Công ty TNHH Công nghiệp Credit Up Việt Nam</t>
  </si>
  <si>
    <t>Lô 45A, KCN Nộ Bài, xã Quang Tiến, huyện Sóc Sơn, Hà Nội</t>
  </si>
  <si>
    <t>Công ty cổ phần vật tư thiết bị công trình Minh Đức</t>
  </si>
  <si>
    <t>Lô đất BT4C-5 và BT4C-6, đường Phúc Lợi, phường Phúc Lợi, quận Long Biên, Hà Nội</t>
  </si>
  <si>
    <t>Công ty TNHH Panasonic Việt Nam</t>
  </si>
  <si>
    <t>Lô J1-J2, KCN Thăng Long, xã Kim Chung, huyện Đông Anh, Hà Nội</t>
  </si>
  <si>
    <t>Công ty TNHH xuất nhập khẩu Kim Long</t>
  </si>
  <si>
    <t>Số nhà 35 phố Đông Tác, phường Kim Liên, quận Đống Đa, Hà Nội</t>
  </si>
  <si>
    <t>Dây điện</t>
  </si>
  <si>
    <t>Thép cuộn không gỉ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</si>
  <si>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</si>
  <si>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</si>
  <si>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</si>
  <si>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</si>
  <si>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</si>
  <si>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</si>
  <si>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</si>
  <si>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</si>
  <si>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</si>
  <si>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</si>
  <si>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</si>
  <si>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</si>
  <si>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Máy xay sinh tố</t>
  </si>
  <si>
    <t>Đèn led</t>
  </si>
  <si>
    <t>bộ</t>
  </si>
  <si>
    <t>chiếc</t>
  </si>
  <si>
    <t>kg</t>
  </si>
  <si>
    <t>tấn</t>
  </si>
  <si>
    <t>km</t>
  </si>
  <si>
    <t>Bộ</t>
  </si>
  <si>
    <t>Máy điều hòa không khí</t>
  </si>
  <si>
    <t>Nồi chiên không dầu</t>
  </si>
  <si>
    <t>Công ty Cổ phần giải pháp ánh sáng ALIS LIGHTING</t>
  </si>
  <si>
    <t>Số 6C Lý Đạo Thành, phường Tràng Tiền, quận Hoàn Kiếm, Hà Nội</t>
  </si>
  <si>
    <t>Máy sấy tóc</t>
  </si>
  <si>
    <t>Công ty TNHH RAPIDO ASIA</t>
  </si>
  <si>
    <t>Đèn Led</t>
  </si>
  <si>
    <t>m</t>
  </si>
  <si>
    <t>Đèn LED</t>
  </si>
  <si>
    <t>Chiếc</t>
  </si>
  <si>
    <t>Công ty Cổ phần Bóng đèn phích nước Rạng Đông</t>
  </si>
  <si>
    <t>Số 87-89 phố Hạ Đình, phường Thanh Xuân Trung, quận Thanh Xuân, Hà Nội</t>
  </si>
  <si>
    <t>Công ty Cổ phần Quốc tế SMART CHOICE</t>
  </si>
  <si>
    <t>Căn TT02 ngõ 536 MInh Khai, phường Vĩnh Tuy, quận Hai Bà Trung, Hà Nội</t>
  </si>
  <si>
    <t>Công ty TNHH POMO Quốc tế</t>
  </si>
  <si>
    <t>10-TTA, khu nhà ở 319 Bồ Đề, tổ 10, phường Bồ Đề, quận Long Biên, Hà Nội</t>
  </si>
  <si>
    <t>Công ty TNHH Việt Nam Leakless</t>
  </si>
  <si>
    <t>Lô 75, KCN Nội Bài, xã Quang Tiến, huyện Sóc Sơn, Hà Nội</t>
  </si>
  <si>
    <t>Công ty TNHH Makita Việt Nam</t>
  </si>
  <si>
    <t>Kho 4-5-6, Block 16, Đường số 3, KCN VSIP II, phường Hòa Phú, TP THủ Dầu 1, tỉnh Bình Dương</t>
  </si>
  <si>
    <t>Máy khoan cầm tay</t>
  </si>
  <si>
    <t>Lò vi sóng</t>
  </si>
  <si>
    <t>Nồi lẩu điện</t>
  </si>
  <si>
    <t>cái</t>
  </si>
  <si>
    <t>Thép ống hợp kim</t>
  </si>
  <si>
    <t>Bếp đôi điện từ</t>
  </si>
  <si>
    <t>Công ty TNHH HAFELE Việt Nam</t>
  </si>
  <si>
    <t>9 Đoàn Văn Bơ, Phường 13, Quận 4, TP HCM</t>
  </si>
  <si>
    <t>Máy pha cà phê</t>
  </si>
  <si>
    <t>thép cuộn không hợp kim</t>
  </si>
  <si>
    <t>Thép cuộn hợp kim</t>
  </si>
  <si>
    <t>Thép hợp kim dạng thanh tròn</t>
  </si>
  <si>
    <t>Bình thủy điện</t>
  </si>
  <si>
    <t>Công ty cổ phần điện tử Benny Việt nam</t>
  </si>
  <si>
    <t>Số 12 ngõ 26 Xuân Diệu, phường Quảng An, quận Tây Hồ, Hà Nội</t>
  </si>
  <si>
    <t>Bàn là điện</t>
  </si>
  <si>
    <t>Quạt điện</t>
  </si>
  <si>
    <t>Quạt trần</t>
  </si>
  <si>
    <t>Máy xay thịt</t>
  </si>
  <si>
    <t>Bóng đèn LED</t>
  </si>
  <si>
    <t>Nồi nấu chậm</t>
  </si>
  <si>
    <t>Số 26, ngách 638/46 đường Ngô Gia Tự, phường Đức Giang, quận Long Biên, Hà Nội</t>
  </si>
  <si>
    <t>Công ty cổ phần Bao bì kim loại Việt Nam</t>
  </si>
  <si>
    <t>Số 10, ngõ 2 Trần Quý Kiên, phường Dịch Vọng, quận Cầu Giấy, Hà Nội</t>
  </si>
  <si>
    <t>Bếp từ đôi</t>
  </si>
  <si>
    <t>Nồi áp suất</t>
  </si>
  <si>
    <t>Thép tấm</t>
  </si>
  <si>
    <t>Dây dẫn điện</t>
  </si>
  <si>
    <t>Kg</t>
  </si>
  <si>
    <t>mét</t>
  </si>
  <si>
    <t>Dàn lạnh điều hoà</t>
  </si>
  <si>
    <t>Nồi áp suất dùng điện</t>
  </si>
  <si>
    <t>Công ty TNHH Điện tử ASTI Hà Nội</t>
  </si>
  <si>
    <t>Lô 37, KCN Quang Minh, thị trấn Quang Minh, huyện Mê Linh, Hà Nội</t>
  </si>
  <si>
    <t>Công ty cổ phần tập đoàn Mutosi</t>
  </si>
  <si>
    <t>Số 31 ngõ 83 đường Ngọc Hồi, TTXN Vận tải ô tô số 8, Hoàng Liệt, Hoàng Mai, Hà Nội</t>
  </si>
  <si>
    <t>Ấm đun nước</t>
  </si>
  <si>
    <t>Dây và cáp điện</t>
  </si>
  <si>
    <t>thép cuộn hợp kim</t>
  </si>
  <si>
    <t>Công ty TNHH MTV Tổng công ty sản xuất thiết bị Viettel</t>
  </si>
  <si>
    <t>Thôn An Bình, xã An Khánh, huyện Hoài Đức, Hà Nội</t>
  </si>
  <si>
    <t>Bếp hồng ngoại</t>
  </si>
  <si>
    <t>Dây điện bọc nhựa</t>
  </si>
  <si>
    <t>Ấm đun nước dùng điện</t>
  </si>
  <si>
    <t>Phòng 102, Tầng 1, Lô B15/D13 Khu đô thị mới Cầu Giấy, Phường Dịch Vọng, Quận Cầu Giấy, Hà Nội</t>
  </si>
  <si>
    <t>Lô J1-J2, Khu công nghiệp Thăng Long, Xã Thiên Lộc, Thành phố Hà Nội, Việt Nam</t>
  </si>
  <si>
    <t>Công ty TNHH Astemo Hà Nội</t>
  </si>
  <si>
    <t>Công ty TNHH thiết bị công trình ZQM</t>
  </si>
  <si>
    <t>Lô M-6, KCN Thăng Long, Xã Thiên Lộc, Hà Nội</t>
  </si>
  <si>
    <t>Số 40, ngã tư Sơn Đồng, xã Sơn Đồng, Hà Nội</t>
  </si>
  <si>
    <t>Lô J1-J2, Khu công nghiệp Thăng Long, Xã Thiên Lộc, Thành phố Hà Nội</t>
  </si>
  <si>
    <t>CÔNG TY CỔ PHẦN VẬT TƯ - THIẾT BỊ CÔNG TRÌNH MINH ĐỨC</t>
  </si>
  <si>
    <t>Lô đất BT4C-5 và BT4C-6, đường Phúc Lợi, Phường Phúc Lợi, Thành phố Hà Nội</t>
  </si>
  <si>
    <t>CÔNG TY TNHH THÉP ĐẶC BIỆT LÊ PHÚC</t>
  </si>
  <si>
    <t>CÔNG TY CỔ PHẦN TẬP ĐOÀN SUNHOUSE</t>
  </si>
  <si>
    <t>CÔNG TY CỔ PHẦN TẬP ĐOÀN LORCA</t>
  </si>
  <si>
    <t>CÔNG TY CỔ PHẦN ĐIỆN TỬ BENNY VIỆT NAM</t>
  </si>
  <si>
    <t>Công ty TNHH Hanoi steel center</t>
  </si>
  <si>
    <t>CÔNG TY TNHH ĐIỀU HÒA KHÔNG KHÍ CARRIER VIỆT NAM</t>
  </si>
  <si>
    <t>Phòng 1101, tầng 11, tòa nhà Centre Point, 106 Nguyễn Văn Trôi, phường 8, quận Phú Nhuận, Tp. HCM</t>
  </si>
  <si>
    <t>Công ty CP Giải pháp Ánh sáng Alis lighting</t>
  </si>
  <si>
    <t>Công ty cổ phần CASPER SE</t>
  </si>
  <si>
    <t>CÔNG TY CỔ PHẦN QUỐC TẾ SAO VIỆT</t>
  </si>
  <si>
    <t>Cụm công nghiệp Hà Bình Phương, xã Hồng Vân, TP Hà Nội</t>
  </si>
  <si>
    <t>CÔNG TY CỔ PHẦN TẬP ĐOÀN MUTOSI</t>
  </si>
  <si>
    <t>Số 31, ngõ 83 đường Ngọc Hồi, TTXN Vận tải ô tô số 8, Phường Hoàng Liệt, Quận Hoàng Mai, Hà Nội</t>
  </si>
  <si>
    <t>Công ty TNHH Sản xuất phụ tùng Yamaha Motor Việt Nam</t>
  </si>
  <si>
    <t>Công ty Cổ phần Bóng đèn Phích nước Rạng Đông</t>
  </si>
  <si>
    <t>87-89, Phố Hạ Đình, Phường Thanh Xuân Trung, Quận Thanh Xuân, Hà Nội</t>
  </si>
  <si>
    <t>CÔNG TY TNHH BPMC – VINA</t>
  </si>
  <si>
    <t>Số 5, Ngõ 45 Đồng Me, Phường Từ Liêm, Thành phố Hà Nội</t>
  </si>
  <si>
    <t>CÔNG TY TNHH CÔNG NGHỆ CX VIỆT NAM</t>
  </si>
  <si>
    <t>Công ty Cổ Phần Bao Bì Kim Loại Việt Nam</t>
  </si>
  <si>
    <t>Số 10 ngõ 2 Trần Quý Kiên, Phường Cầu Giấy,</t>
  </si>
  <si>
    <t>Lô 29A KCN Quang Minh, xã Quang Minh, Thành Phố Hà Nội, Việt Nam</t>
  </si>
  <si>
    <t>Công ty TNHH Thương mại và Dịch vụ Tổng hợp Vi Thiện Nhân</t>
  </si>
  <si>
    <t>Số 8, Phố Mạc Thị Bưởi, Phường Vĩnh Tuy, Thành phố Hà Nội</t>
  </si>
  <si>
    <t>CÔNG TY TNHH RAPIDO ASIA</t>
  </si>
  <si>
    <t>Lô D, khu công nghiệp Đồng Văn II, Phường Đồng Văn, Tỉnh Ninh Bình, Việt Nam</t>
  </si>
  <si>
    <t>Lô B-6, Khu công nghiệp Thăng Long, XãThiên Lộc, Thành Phố Hà nội</t>
  </si>
  <si>
    <t>SỐ 139, PHỐ NGUYỄN THÁI HỌC, PHƯỜNG Ô CHỢ DỪA, THÀNH PHỐ HÀ NỘI, VIỆT NAM</t>
  </si>
  <si>
    <t>CÔNG TY TNHH LEAFLINE VIETNAM</t>
  </si>
  <si>
    <t>CÔNG TY CỔ PHẦN EU EXPERT</t>
  </si>
  <si>
    <t>Tầng 18, tòa nhà CEO Tower, HH2-1, khu đô thị Mễ Trì Hạ, đường Phạm Hùng, phường Từ Liêm, Thành phố Hà Nội</t>
  </si>
  <si>
    <t>Công ty TNHH RSA Việt Nam</t>
  </si>
  <si>
    <t>CÔNG TY TNHH TÂM HỢP</t>
  </si>
  <si>
    <t>CôNG TY TNHH MALTANI IS VINA</t>
  </si>
  <si>
    <t>Trung Quốc</t>
  </si>
  <si>
    <t>Đồ chơi trẻ em</t>
  </si>
  <si>
    <t>Thép</t>
  </si>
  <si>
    <t>đèn LED</t>
  </si>
  <si>
    <t>thép hợp kim</t>
  </si>
  <si>
    <t>Máy hút bụi cầm tay</t>
  </si>
  <si>
    <t>Máy dập phồng chân tóc</t>
  </si>
  <si>
    <t>Lò nướng</t>
  </si>
  <si>
    <t>Bàn là</t>
  </si>
  <si>
    <t>khối lượng/số lượng</t>
  </si>
  <si>
    <t>(Từ 01/9/2025 đến 31/9/2025)</t>
  </si>
  <si>
    <t>QG2025178673</t>
  </si>
  <si>
    <t>QG2025179214</t>
  </si>
  <si>
    <t>QG2025179184</t>
  </si>
  <si>
    <t>QG2025179151</t>
  </si>
  <si>
    <t>QG2025179089</t>
  </si>
  <si>
    <t>QG2025179164</t>
  </si>
  <si>
    <t>QG2025179105</t>
  </si>
  <si>
    <t>QG2025179136</t>
  </si>
  <si>
    <t>QG2025179020</t>
  </si>
  <si>
    <t>QG2025179007</t>
  </si>
  <si>
    <t>QG2025178772</t>
  </si>
  <si>
    <t>QG2025178970</t>
  </si>
  <si>
    <t>QG2025178955</t>
  </si>
  <si>
    <t>QG2025178947</t>
  </si>
  <si>
    <t>QG2025178953</t>
  </si>
  <si>
    <t>QG2025178920</t>
  </si>
  <si>
    <t>QG2025178155</t>
  </si>
  <si>
    <t>QG2025178890</t>
  </si>
  <si>
    <t>QG2025178878</t>
  </si>
  <si>
    <t>QG2025178843</t>
  </si>
  <si>
    <t>QG2025178758</t>
  </si>
  <si>
    <t>QG2025179333</t>
  </si>
  <si>
    <t>QG2025179268</t>
  </si>
  <si>
    <t>QG2025179297</t>
  </si>
  <si>
    <t>QG2025179291</t>
  </si>
  <si>
    <t>QG2025179269</t>
  </si>
  <si>
    <t>QG2025179224</t>
  </si>
  <si>
    <t>QG2025179474</t>
  </si>
  <si>
    <t>QG202517912</t>
  </si>
  <si>
    <t>QG2025179374</t>
  </si>
  <si>
    <t>QG2025179459</t>
  </si>
  <si>
    <t>QG2025179618</t>
  </si>
  <si>
    <t>QG2025179560</t>
  </si>
  <si>
    <t>QG2025179524</t>
  </si>
  <si>
    <t>QG2025179522</t>
  </si>
  <si>
    <t>QG2025179499</t>
  </si>
  <si>
    <t>QG2025179467</t>
  </si>
  <si>
    <t>QG2025179451</t>
  </si>
  <si>
    <t>QG2025179452</t>
  </si>
  <si>
    <t>QG2025179393</t>
  </si>
  <si>
    <t>QG2025179398</t>
  </si>
  <si>
    <t>QG2025179025</t>
  </si>
  <si>
    <t>QG2025179795</t>
  </si>
  <si>
    <t>QG2025179796</t>
  </si>
  <si>
    <t>QG2025179804</t>
  </si>
  <si>
    <t>QG2025179798</t>
  </si>
  <si>
    <t>QG2025179783</t>
  </si>
  <si>
    <t>QG2025179813</t>
  </si>
  <si>
    <t>QG2025179816</t>
  </si>
  <si>
    <t>QG2025179819</t>
  </si>
  <si>
    <t>QG2025179836</t>
  </si>
  <si>
    <t>QG2025179839</t>
  </si>
  <si>
    <t>QG2025178849</t>
  </si>
  <si>
    <t>QG2025179655</t>
  </si>
  <si>
    <t>QG2025179672</t>
  </si>
  <si>
    <t>QG2025179768</t>
  </si>
  <si>
    <t>QG2025179918</t>
  </si>
  <si>
    <t>QG2025179631</t>
  </si>
  <si>
    <t>QG2025179897</t>
  </si>
  <si>
    <t>QG2025179914</t>
  </si>
  <si>
    <t>QG2025179995</t>
  </si>
  <si>
    <t>QG2025180004</t>
  </si>
  <si>
    <t>QG2025179646</t>
  </si>
  <si>
    <t>QG2025180064</t>
  </si>
  <si>
    <t>QG2025180155</t>
  </si>
  <si>
    <t>QG2025180235</t>
  </si>
  <si>
    <t>QG2025180206</t>
  </si>
  <si>
    <t>QG2025180237</t>
  </si>
  <si>
    <t>QG2025180259</t>
  </si>
  <si>
    <t>QG2025180260</t>
  </si>
  <si>
    <t>QG2025180278</t>
  </si>
  <si>
    <t>QG2025180279</t>
  </si>
  <si>
    <t>QG2025180282</t>
  </si>
  <si>
    <t>QG2025180350</t>
  </si>
  <si>
    <t>QG2025180325</t>
  </si>
  <si>
    <t>QG2025180329</t>
  </si>
  <si>
    <t>QG2025180375</t>
  </si>
  <si>
    <t>QG2025180362</t>
  </si>
  <si>
    <t>QG2025179181</t>
  </si>
  <si>
    <t>QG2025180401</t>
  </si>
  <si>
    <t>QG2025180404</t>
  </si>
  <si>
    <t>QG2025180461</t>
  </si>
  <si>
    <t>QG2025180445</t>
  </si>
  <si>
    <t>QG2025180556</t>
  </si>
  <si>
    <t>QG2025180597</t>
  </si>
  <si>
    <t>QG2025180588</t>
  </si>
  <si>
    <t>QG2025180622</t>
  </si>
  <si>
    <t>QG2025180440</t>
  </si>
  <si>
    <t>QG2025180646</t>
  </si>
  <si>
    <t>QG2025180651</t>
  </si>
  <si>
    <t>QG2025180679</t>
  </si>
  <si>
    <t>QG2025180662</t>
  </si>
  <si>
    <t>QG2025180656</t>
  </si>
  <si>
    <t>QG2025180691</t>
  </si>
  <si>
    <t>QG2025180715</t>
  </si>
  <si>
    <t>QG2025180735</t>
  </si>
  <si>
    <t>QG2025180720</t>
  </si>
  <si>
    <t>QG2025180719</t>
  </si>
  <si>
    <t>QG2025180649</t>
  </si>
  <si>
    <t>QG2025180747</t>
  </si>
  <si>
    <t>QG2025180756</t>
  </si>
  <si>
    <t>QG2025180759</t>
  </si>
  <si>
    <t>QG2025180782</t>
  </si>
  <si>
    <t>QG2025180864</t>
  </si>
  <si>
    <t>QG2025181170</t>
  </si>
  <si>
    <t>QG2025180889</t>
  </si>
  <si>
    <t>QG2025180900</t>
  </si>
  <si>
    <t>QG2025180918</t>
  </si>
  <si>
    <t>QG2025180408</t>
  </si>
  <si>
    <t>QG2025181020</t>
  </si>
  <si>
    <t>QG2025181009</t>
  </si>
  <si>
    <t>QG2025181013</t>
  </si>
  <si>
    <t>QG2025181007</t>
  </si>
  <si>
    <t>QG2025180779</t>
  </si>
  <si>
    <t>QG2025181058</t>
  </si>
  <si>
    <t>QG2025181068</t>
  </si>
  <si>
    <t>QG2025181274</t>
  </si>
  <si>
    <t>QG2025181321</t>
  </si>
  <si>
    <t>QG2025181326</t>
  </si>
  <si>
    <t>QG2025181233</t>
  </si>
  <si>
    <t>QG2025181278</t>
  </si>
  <si>
    <t>QG2025181101</t>
  </si>
  <si>
    <t>QG2025181375</t>
  </si>
  <si>
    <t>QG2025181229</t>
  </si>
  <si>
    <t>QG2025181088</t>
  </si>
  <si>
    <t>QG2025181383</t>
  </si>
  <si>
    <t>QG2025180963</t>
  </si>
  <si>
    <t>QG2025181387</t>
  </si>
  <si>
    <t>QG2025181405</t>
  </si>
  <si>
    <t>QG2025181426</t>
  </si>
  <si>
    <t>QG2025180134</t>
  </si>
  <si>
    <t>QG2025180081</t>
  </si>
  <si>
    <t>QG2025181323</t>
  </si>
  <si>
    <t>QG2025181525</t>
  </si>
  <si>
    <t>QG2025181553</t>
  </si>
  <si>
    <t>QG2025181529</t>
  </si>
  <si>
    <t>QG2025181579</t>
  </si>
  <si>
    <t>QG2025181594</t>
  </si>
  <si>
    <t>QG2025181424</t>
  </si>
  <si>
    <t>QG2025181585</t>
  </si>
  <si>
    <t>QG2025181587</t>
  </si>
  <si>
    <t>QG2025181588</t>
  </si>
  <si>
    <t>QG2025181044</t>
  </si>
  <si>
    <t>QG2025181464</t>
  </si>
  <si>
    <t>QG2025181690</t>
  </si>
  <si>
    <t>QG2025181701</t>
  </si>
  <si>
    <t>QG2025181702</t>
  </si>
  <si>
    <t>QG2025181758</t>
  </si>
  <si>
    <t>QG2025181760</t>
  </si>
  <si>
    <t>QG2025181168</t>
  </si>
  <si>
    <t>QG2025181782</t>
  </si>
  <si>
    <t>QG2025181817</t>
  </si>
  <si>
    <t>QG2025181818</t>
  </si>
  <si>
    <t>QG2025181819</t>
  </si>
  <si>
    <t>QG2025181533</t>
  </si>
  <si>
    <t>QG2025182404</t>
  </si>
  <si>
    <t>QG2025181901</t>
  </si>
  <si>
    <t>QG2025181910</t>
  </si>
  <si>
    <t>QG2025181934</t>
  </si>
  <si>
    <t>QG2025181944</t>
  </si>
  <si>
    <t>QG2025181947</t>
  </si>
  <si>
    <t>QG2025181953</t>
  </si>
  <si>
    <t>QG2025181986</t>
  </si>
  <si>
    <t>QG2025181917</t>
  </si>
  <si>
    <t>QG2025180422</t>
  </si>
  <si>
    <t>QG2025181390</t>
  </si>
  <si>
    <t>QG2025182116</t>
  </si>
  <si>
    <t>QG2025182200</t>
  </si>
  <si>
    <t>QG2025182204</t>
  </si>
  <si>
    <t>QG2025182124</t>
  </si>
  <si>
    <t>QG2025182274</t>
  </si>
  <si>
    <t>QG2025182126</t>
  </si>
  <si>
    <t>QG2025182176</t>
  </si>
  <si>
    <t>QG2025182186</t>
  </si>
  <si>
    <t>QG2025182213</t>
  </si>
  <si>
    <t>QG2025182216</t>
  </si>
  <si>
    <t>QG2025182202</t>
  </si>
  <si>
    <t>QG2025182383</t>
  </si>
  <si>
    <t>QG2025182212</t>
  </si>
  <si>
    <t>QG2025182265</t>
  </si>
  <si>
    <t>QG2025182299</t>
  </si>
  <si>
    <t>QG2025182363</t>
  </si>
  <si>
    <t>QG2025182099</t>
  </si>
  <si>
    <t>QG2025182041</t>
  </si>
  <si>
    <t>QG2025182507</t>
  </si>
  <si>
    <t>QG2025181984</t>
  </si>
  <si>
    <t>QG2025182511</t>
  </si>
  <si>
    <t>QG2025182555</t>
  </si>
  <si>
    <t>QG2025182571</t>
  </si>
  <si>
    <t>QG2025182544</t>
  </si>
  <si>
    <t>QG2025182586</t>
  </si>
  <si>
    <t>QG2025182702</t>
  </si>
  <si>
    <t>QG2025182705</t>
  </si>
  <si>
    <t>QG2025182119</t>
  </si>
  <si>
    <t>QG2025182732</t>
  </si>
  <si>
    <t>QG2025182690</t>
  </si>
  <si>
    <t>QG2025182738</t>
  </si>
  <si>
    <t>QG2025182725</t>
  </si>
  <si>
    <t>QG2025182782</t>
  </si>
  <si>
    <t>QG2025182800</t>
  </si>
  <si>
    <t>QG2025182824</t>
  </si>
  <si>
    <t>QG2025182771</t>
  </si>
  <si>
    <t>QG2025182797</t>
  </si>
  <si>
    <t>QG2025183208</t>
  </si>
  <si>
    <t>QG2025182867</t>
  </si>
  <si>
    <t>QG2025182980</t>
  </si>
  <si>
    <t>QG2025182996</t>
  </si>
  <si>
    <t>QG2025183002</t>
  </si>
  <si>
    <t>QG2025182970</t>
  </si>
  <si>
    <t>QG2025182936</t>
  </si>
  <si>
    <t>QG2025182703</t>
  </si>
  <si>
    <t>QG2025182851</t>
  </si>
  <si>
    <t>QG2025182898</t>
  </si>
  <si>
    <t>QG20251827887</t>
  </si>
  <si>
    <t>QG2025182856</t>
  </si>
  <si>
    <t>QG2025182846</t>
  </si>
  <si>
    <t>QG2025182990</t>
  </si>
  <si>
    <t>QG2025183010</t>
  </si>
  <si>
    <t>QG2025183013</t>
  </si>
  <si>
    <t>QG2025182978</t>
  </si>
  <si>
    <t>QG2025183067</t>
  </si>
  <si>
    <t>QG2025182915</t>
  </si>
  <si>
    <t>QG2025183105</t>
  </si>
  <si>
    <t>QG2025183461</t>
  </si>
  <si>
    <t>QG2025183363</t>
  </si>
  <si>
    <t>QG2025183358</t>
  </si>
  <si>
    <t>QG2025183333</t>
  </si>
  <si>
    <t>QG2025182727</t>
  </si>
  <si>
    <t>QG2025183169</t>
  </si>
  <si>
    <t>QG2025183239</t>
  </si>
  <si>
    <t>QG2025183225</t>
  </si>
  <si>
    <t>QG2025183489</t>
  </si>
  <si>
    <t>QG2025183530</t>
  </si>
  <si>
    <t>QG2025183803</t>
  </si>
  <si>
    <t>QG2025183760</t>
  </si>
  <si>
    <t>QG2025183768</t>
  </si>
  <si>
    <t>QG2025183638</t>
  </si>
  <si>
    <t>QG2025184329</t>
  </si>
  <si>
    <t>QG2025184302</t>
  </si>
  <si>
    <t>QG2025184298</t>
  </si>
  <si>
    <t>QG2025184293</t>
  </si>
  <si>
    <t>QG2025184252</t>
  </si>
  <si>
    <t>QG2025184236</t>
  </si>
  <si>
    <t>QG2025184233</t>
  </si>
  <si>
    <t>QG2025184211</t>
  </si>
  <si>
    <t>QG2025184193</t>
  </si>
  <si>
    <t>QG2025184093</t>
  </si>
  <si>
    <t>QG2025184173</t>
  </si>
  <si>
    <t>QG2025184144</t>
  </si>
  <si>
    <t>QG2025184027</t>
  </si>
  <si>
    <t>QG2025184022</t>
  </si>
  <si>
    <t>QG2025183880</t>
  </si>
  <si>
    <t>QG2025183858</t>
  </si>
  <si>
    <t>QG2025183585</t>
  </si>
  <si>
    <t>QG2025183741</t>
  </si>
  <si>
    <t>QG2025183735</t>
  </si>
  <si>
    <t>QG2025183664</t>
  </si>
  <si>
    <t>QG2025184416</t>
  </si>
  <si>
    <t>QG2025184429</t>
  </si>
  <si>
    <t>QG2025184472</t>
  </si>
  <si>
    <t>QG2025184209</t>
  </si>
  <si>
    <t>QG2025184501</t>
  </si>
  <si>
    <t>QG2025184483</t>
  </si>
  <si>
    <t>QG2025184505</t>
  </si>
  <si>
    <t>QG2025184507</t>
  </si>
  <si>
    <t>QG2025184509</t>
  </si>
  <si>
    <t>QG2025184533</t>
  </si>
  <si>
    <t>QG2025184517</t>
  </si>
  <si>
    <t>QG2025184536</t>
  </si>
  <si>
    <t>QG2025184537</t>
  </si>
  <si>
    <t>QG2025184530</t>
  </si>
  <si>
    <t>QG2025184551</t>
  </si>
  <si>
    <t>QG2025184581</t>
  </si>
  <si>
    <t>QG2025184595</t>
  </si>
  <si>
    <t>QG2025184594</t>
  </si>
  <si>
    <t>QG2025184598</t>
  </si>
  <si>
    <t>QG2025184629</t>
  </si>
  <si>
    <t>QG2025183781</t>
  </si>
  <si>
    <t>QG2025184748</t>
  </si>
  <si>
    <t>QG2025184749</t>
  </si>
  <si>
    <t>QG2025184774</t>
  </si>
  <si>
    <t>QG2025184761</t>
  </si>
  <si>
    <t>QG2025184788</t>
  </si>
  <si>
    <t>QG2025184812</t>
  </si>
  <si>
    <t>QG2025184832</t>
  </si>
  <si>
    <t>QG2025184852</t>
  </si>
  <si>
    <t>QG2025184863</t>
  </si>
  <si>
    <t>QG2025184869</t>
  </si>
  <si>
    <t>QG2025184849</t>
  </si>
  <si>
    <t>QG2025184894</t>
  </si>
  <si>
    <t>QG2025184793</t>
  </si>
  <si>
    <t>QG2025184784</t>
  </si>
  <si>
    <t>QG2025184916</t>
  </si>
  <si>
    <t>QG2025184915</t>
  </si>
  <si>
    <t>QG2025184943</t>
  </si>
  <si>
    <t>QG2025184929</t>
  </si>
  <si>
    <t>QG2025184956</t>
  </si>
  <si>
    <t>QG2025185427</t>
  </si>
  <si>
    <t>QG2025185458</t>
  </si>
  <si>
    <t>QG2025185450</t>
  </si>
  <si>
    <t>QG2025185448</t>
  </si>
  <si>
    <t>QG2025185463</t>
  </si>
  <si>
    <t>QG2025185508</t>
  </si>
  <si>
    <t>QG2025185103</t>
  </si>
  <si>
    <t>QG2025185543</t>
  </si>
  <si>
    <t>QG2025185550</t>
  </si>
  <si>
    <t>QG2025185551</t>
  </si>
  <si>
    <t>QG2025185584</t>
  </si>
  <si>
    <t>QG2025185641</t>
  </si>
  <si>
    <t>QG2025185636</t>
  </si>
  <si>
    <t>QG2025185627</t>
  </si>
  <si>
    <t>QG2025185655</t>
  </si>
  <si>
    <t>QG2025185660</t>
  </si>
  <si>
    <t>QG2025185650</t>
  </si>
  <si>
    <t>QG2025185670</t>
  </si>
  <si>
    <t>QG2025185676</t>
  </si>
  <si>
    <t>QG2025185680</t>
  </si>
  <si>
    <t>QG2025185713</t>
  </si>
  <si>
    <t>QG2025185722</t>
  </si>
  <si>
    <t>QG2025185262</t>
  </si>
  <si>
    <t>QG2025185720</t>
  </si>
  <si>
    <t>QG2025185756</t>
  </si>
  <si>
    <t>QG2025185744</t>
  </si>
  <si>
    <t>QG2025185749</t>
  </si>
  <si>
    <t>QG2025184092</t>
  </si>
  <si>
    <t>QG2025185775</t>
  </si>
  <si>
    <t>QG2025185849</t>
  </si>
  <si>
    <t>QG2025185893</t>
  </si>
  <si>
    <t>QG2025185907</t>
  </si>
  <si>
    <t>QG2025185912</t>
  </si>
  <si>
    <t>QG2025185939</t>
  </si>
  <si>
    <t>QG2025185945</t>
  </si>
  <si>
    <t>QG2025186019</t>
  </si>
  <si>
    <t>QG2025185784</t>
  </si>
  <si>
    <t>QG2025185861</t>
  </si>
  <si>
    <t>QG2025185947</t>
  </si>
  <si>
    <t>QG2025185988</t>
  </si>
  <si>
    <t>QG2025186065</t>
  </si>
  <si>
    <t>QG2025186069</t>
  </si>
  <si>
    <t>QG2025186014</t>
  </si>
  <si>
    <t>QG2025186058</t>
  </si>
  <si>
    <t>QG2025186105</t>
  </si>
  <si>
    <t>QG2025186041</t>
  </si>
  <si>
    <t>QG2025186059</t>
  </si>
  <si>
    <t>CÔNG TY TNHH K-SPACE</t>
  </si>
  <si>
    <t>Lô TM – 03 – Dự án Trung tâm thương mại và các công trình phụ trợ, Khu đô thị Mỗ Lao, Phường Hà Đông, TP Hà Nội</t>
  </si>
  <si>
    <t>Bếp điện từ/Lò vi sóng / Máy pha cà phê</t>
  </si>
  <si>
    <t>đèn led</t>
  </si>
  <si>
    <t>Thôn Bái Xuyên, Xã Đại Xuyên, TP Hà Nội</t>
  </si>
  <si>
    <t>Công ty trách nhiệm hữu hạn chế tạo động cơ ZONGSHEN Việt Nam</t>
  </si>
  <si>
    <t>Lô 39G1, Khu công nghiệp Quang Minh, huyện Mê Linh, thành phố Hà Nội</t>
  </si>
  <si>
    <t>Quạt điện/ Dây điện</t>
  </si>
  <si>
    <t>Chiếc/m</t>
  </si>
  <si>
    <t>Lô 75, Khu Công nghiệp Nội Bài, Xã Sóc Sơn, Thành phố Hà Nội</t>
  </si>
  <si>
    <t>CÔNG TY CỔ PHẦN QUỐC TẾ SMART CHOICE</t>
  </si>
  <si>
    <t>Căn TT02 ngõ 536 Minh Khai - Phường Vĩnh Tuy</t>
  </si>
  <si>
    <t>Số 136 Nguyễn Thái Học, phường Ô Chợ Dừa, TP Hà Nội</t>
  </si>
  <si>
    <t>CÔNG TY TNHH MONTEK VIỆT NAM</t>
  </si>
  <si>
    <t>Phòng 901, tòa nhà Hoa Cương, số 80B Nguyễn Văn Cừ, phường Long Biên, TP Hà Nội</t>
  </si>
  <si>
    <t>Cái</t>
  </si>
  <si>
    <t>Lô J1-J2, KCN Thăng Long, xã Thiên Lộc, TP Hà Nội</t>
  </si>
  <si>
    <t>Lô B6, KCN Thăng Long, xã Thiên Lộc, TP Hà Nội</t>
  </si>
  <si>
    <t>Lô G1-G2, KCN Thăng Long, xã Thiên Lộc, TP Hà Nội</t>
  </si>
  <si>
    <t>Số 12 ngõ 26 Xuân Diệu, phường Quảng An, quận Tây Hồ, TP Hà Nội</t>
  </si>
  <si>
    <t>Bếp từ</t>
  </si>
  <si>
    <t>Công ty Cổ phần Iron Hammer</t>
  </si>
  <si>
    <t>17 ngõ 174 Nguyễn Ngọc Nại, phường Phương Liệt, TP Hà Nội</t>
  </si>
  <si>
    <t>CÔNG TY TNHH SENSHU ELECTRIC VIỆT NAM</t>
  </si>
  <si>
    <t>Tầng 24, khối B, tòa nhà Sông Đà, đường Phạm Hùng, phường Từ Liêm, TP Hà Nội</t>
  </si>
  <si>
    <t>Lô BT4C-5 và BT4C-6, đường Phúc Lợi, phường Phúc Lợi, TP Hà Nội</t>
  </si>
  <si>
    <t>Lô TM-03-Dự án Trung tâm thương mại và các công trình phụ trợ, khu đô thị Mỗ Lao, phường Hà Đông, TP Hà Nội</t>
  </si>
  <si>
    <t>169 phố Vũ Hữu, phường Thanh Xuân, TP Hà Nội</t>
  </si>
  <si>
    <t>đèn Led</t>
  </si>
  <si>
    <t>Công ty TNHH Tân Thế Kỷ</t>
  </si>
  <si>
    <t>Tầng 8, tòa nhà Leadvisors Tower, 643 Phạm Văn Đồng, Cổ Nhuế 1, Bắc Từ Liêm, Hà Nội</t>
  </si>
  <si>
    <t xml:space="preserve">Công ty cổ phần Tập đoàn Sunhouse </t>
  </si>
  <si>
    <t>Công ty TNHH Hamagasu Việt Nam</t>
  </si>
  <si>
    <t>Lô 82, KCN Nội Bài, xã Mai Đình, huyện Dóc Sơn, Hà Nội</t>
  </si>
  <si>
    <t>thép không gỉ</t>
  </si>
  <si>
    <t>Nồi áp suất điện</t>
  </si>
  <si>
    <t>140 đường Nguyễn Thái Học, phường Điện Biên, quận Ba Đình, Hà Nội</t>
  </si>
  <si>
    <t>141 đường Nguyễn Thái Học, phường Điện Biên, quận Ba Đình, Hà Nội</t>
  </si>
  <si>
    <t xml:space="preserve">Công ty TNHH Hanoi Steel Center </t>
  </si>
  <si>
    <t>thép cuộn  hợp kim</t>
  </si>
  <si>
    <t>Công ty TNHH Kỹ thuật Kim loại LiHai</t>
  </si>
  <si>
    <t>Lô E38, KCN Quang Minh, Thị trấn Mê Linh, huyện Mê Linh, Hà Nội</t>
  </si>
  <si>
    <t>Thép HK, dạng thanh</t>
  </si>
  <si>
    <t>Công ty TNHH Quốc tế B2B</t>
  </si>
  <si>
    <t>Số 92, gác 2 Hạ Lý, phường Hồng Bàng, thành phố Hải Phòng</t>
  </si>
  <si>
    <t>Dây cáp điện chưa gắn đầu nối</t>
  </si>
  <si>
    <t>Lô M5B, KCN Thăng Long, xã Thiên Lộc, Hà Nội</t>
  </si>
  <si>
    <t>SỐ 139, PHỐ NGUYỄN THÁI HỌC, PHƯỜNG Ô CHỢ DỪA, THÀNH PHỐ HÀ NỘ</t>
  </si>
  <si>
    <t>Máy ép trái cây tốc độ chậm</t>
  </si>
  <si>
    <t>Thôn Hoàng Dương, Xã Sóc Sơn, TP Hà Nội</t>
  </si>
  <si>
    <t>hép không hợp kim</t>
  </si>
  <si>
    <t>Công ty TNHH Universal Bersama Karunia Mandiri Việt Nam</t>
  </si>
  <si>
    <t>Tầng 9, Tòa nhà Lim Tower 3, số 29A Đường Nguyễn Đình Chiểu, Phường Sài Gòn, TP Hồ Chí Minh</t>
  </si>
  <si>
    <t>Đèn LED chiếu sáng</t>
  </si>
  <si>
    <t>Công ty TNHH Xuất Nhập Khẩu Kim Long</t>
  </si>
  <si>
    <t>Số nhà 35 phố Đông Tác, Phường Kim Liên, Quận Đống Đa</t>
  </si>
  <si>
    <t>CÔNG TY TNHH GIẢI PHÁP XANH EUROVENT</t>
  </si>
  <si>
    <t>Tầng 7, số 198 đường Trường Chinh, Phường Kim Liên, TP Hà Nội</t>
  </si>
  <si>
    <t>Quạt thông gió ly tâm</t>
  </si>
  <si>
    <t>CÔNG TY CỔ PHẦN MAISON RETAIL MANAGEMENT INTERNATIONAL</t>
  </si>
  <si>
    <t>189-197 Dương Bá Trạc, Phường Chánh Hưng, TP.Hồ Chí Minh</t>
  </si>
  <si>
    <t>Công ty TNHH Điện tử Asti Hà Nội</t>
  </si>
  <si>
    <t>Lô số 37, KCN Quang Minh, Xã Quang Minh, Thành Phố. Hà Nội, Việt Nam</t>
  </si>
  <si>
    <t>dây cáp điện</t>
  </si>
  <si>
    <t>Công ty TNHH Thương mại Dịch vụ Xuất nhập khẩu EUS Việt Nam</t>
  </si>
  <si>
    <t>Số 6 ngách 27, ngõ 100 phố Chợ Khâm Thiên, Phường Văn Miếu - Quốc Tử Giám, TP Hà Nội, Việt Nam</t>
  </si>
  <si>
    <t>quạt điện</t>
  </si>
  <si>
    <t>Công ty TNHH Thương mại máy tính Thiên Khánh</t>
  </si>
  <si>
    <t>Số nhà 17 ngách 1 Ngõ 31 Nguyễn Chí Thanh- Phường Giảng Võ</t>
  </si>
  <si>
    <t>CÔNG TY TNHH ASOMEIT</t>
  </si>
  <si>
    <t>Tầng 3, Toà Nhà A17, Số 17 Tạ Quang Bửu, Phường Bạch Mai, TP Hà Nội, Việt Nam</t>
  </si>
  <si>
    <t>Công ty cổ phần CNCTech Thăng Long</t>
  </si>
  <si>
    <t>Lô F1-2-3, Khu Công nghiệp Thăng Long Vĩnh Phúc, Xã Bình Nguyên, tỉnh Phú Thọ, Việt Nam</t>
  </si>
  <si>
    <t>Thép (trừ thép làm cốt bê tông)</t>
  </si>
  <si>
    <t>Công ty TNHH POMO Quốc Tế</t>
  </si>
  <si>
    <t>Số 25 ngõ 7 phố Hoàng Minh Đạo, Phường Bồ Đề, Thành phố Hà Nội, Việt Nam</t>
  </si>
  <si>
    <t>Máy giặt, máy sấy</t>
  </si>
  <si>
    <t>Lô CN6-1, KCN Thạch Thất - Quốc Oai, xã Phùng Xá, huyện Thạch Thất, TP. Hà Nội, Việt Nam</t>
  </si>
  <si>
    <t>CÔNG TY CỔ PHẦN THƯƠNG MẠI HATECH</t>
  </si>
  <si>
    <t>VP5, Nhà nối 18T1 và 18T2, Khu đô thị mới Trung Hòa Nhân Chính, P Yên Hòa, TP Hà Nội, Việt Nam</t>
  </si>
  <si>
    <t>Thôn Bái Xuyên, Xã Đại Xuyên, TP Hà Nội, Việt Nam</t>
  </si>
  <si>
    <t>Lô M5B, Khu công nghiệp Thăng Long, xã Thiên Lộc, thành phố Hà Nội</t>
  </si>
  <si>
    <t>Công ty TNHH Một thành viên Tổng công ty Sản xuất Thiết bị Viettel</t>
  </si>
  <si>
    <t>Thôn An Bình, xã An Khánh, huyện Hoài Đức, Thành phố Hà Nội, Việt Nam</t>
  </si>
  <si>
    <t>CÔNG TY CỔ PHẦN TẬP ĐOÀN PANDAHOME</t>
  </si>
  <si>
    <t>Số 11, ngách 10/25, Ngõ 896 đường Nguyễn Khoái, Phường Lĩnh Nam, TP Hà Nội</t>
  </si>
  <si>
    <t>CÔNG TY TNHH THƯƠNG MẠI VÀ DỊCH VỤ AROMA CAFFE VIỆT NAM</t>
  </si>
  <si>
    <t>Đội 3, Xã Ngọc Hồi, Huyện Thanh Trì, Thành phố Hà Nội, Việt Nam</t>
  </si>
  <si>
    <t>Tầng 24 Khối B Tòa nhà Sông Đà, đường Phạm Hùng, phường Từ Liêm, Thành Phố Hà Nội, Việt Nam</t>
  </si>
  <si>
    <t>CÔNG TY TNHH MAASTRICHT VIỆT NAM</t>
  </si>
  <si>
    <t>Lô đất BT4C-5 và BT4C-6, đường Phúc Lợi, Phường Phúc Lợi, Quận Long Biên, Thành phố Hà Nội, Việt Nam</t>
  </si>
  <si>
    <t>Số nhà 35 phố Đông Tác, phường Kim Liên, Hà Nội</t>
  </si>
  <si>
    <t>Lô J1-J2, KCN Thăng Long, xã Thiên Lộc, Hà Nội</t>
  </si>
  <si>
    <t>Cục nóng/ Cục lạnh điều hoà không khí</t>
  </si>
  <si>
    <t>Công ty Cổ phần INOGUCHI Việt Nam</t>
  </si>
  <si>
    <t>TDP Nội Thương, Dương Xá, Gia Lâm, Hà Nội</t>
  </si>
  <si>
    <t>Số 8 Mạc Thị Bưởi, phường Vĩnh Tuy, Hà Nội</t>
  </si>
  <si>
    <t>Nồi kho cá, Ấm sắc thuốc, Ấm đun nước</t>
  </si>
  <si>
    <t>Công ty TNHH Ferroli Asean</t>
  </si>
  <si>
    <t>Lô CN7, KCN Thạch Thất - Quốc Oai, xã Tây Phương, Hà Nội</t>
  </si>
  <si>
    <t>Công ty TNHH Tiếp vận Mercury Việt Nam</t>
  </si>
  <si>
    <t>Số 54 Phan Kế Bính, phường Ngọc Hà, thành phố Hà Nội</t>
  </si>
  <si>
    <t>Tủ mát, Tủ đông</t>
  </si>
  <si>
    <t>Lô D, KCN Đồng Văn II, phường Đồng Văn, tỉnh Ninh Bình</t>
  </si>
  <si>
    <t>thép cuộn không gỉ</t>
  </si>
  <si>
    <t>Công ty TNHH Thương mại Dịch vụ Tad Việt Nam</t>
  </si>
  <si>
    <t>U04L06, Khu D, KĐT mới Dương Nội, phường Yên Nghĩa, quận Hà Đông, Hà Nội</t>
  </si>
  <si>
    <t>tủ lạnh</t>
  </si>
  <si>
    <t>máy xay sinh tố</t>
  </si>
  <si>
    <t>Bếp điện từ đơn</t>
  </si>
  <si>
    <t>Cụm CN Hà Bình Phương, xã Hồng Vân, Tp, Hà Nội</t>
  </si>
  <si>
    <t>CÔNG TY TRÁCH NHIỆM HỮU HẠN MAKITA VIỆT NAM</t>
  </si>
  <si>
    <t>CÔNG TY TNHH NIMO VIỆT NAM</t>
  </si>
  <si>
    <t xml:space="preserve">	Số 368 đường Nguyễn Trãi, Phường Trung Văn, Quận Nam Từ Liêm, Thành phố Hà Nội, Việt Nam</t>
  </si>
  <si>
    <t>Công ty TNHH Shensu Electric Việt Nam</t>
  </si>
  <si>
    <t>Tòa nhà Sông đà, Phạm Hùng, Mỹ Đình, Hà nội</t>
  </si>
  <si>
    <t>CÔNG TY TNHH NEOWA</t>
  </si>
  <si>
    <t>SH15 - E3, Dự án Emerald tại ô đất CT8, khu đô thị mới Mỹ Đình-Mễ Trì, Thành phố Hà Nội</t>
  </si>
  <si>
    <t>Bếp nướng điện kèm khay nướng</t>
  </si>
  <si>
    <t>CÔNG TY CỔ PHẦN TẬP ĐOÀN CÔNG NGHỆ QUẢNG ÍCH</t>
  </si>
  <si>
    <t>Z5-47, TTTM Leparc, Km1.5 Pháp Vân công viên Yên Sở, P. Yên Sở, tp Hà Nội</t>
  </si>
  <si>
    <t>Lô CN6-1, KCN Thạch Thất - Quốc Oai, xã Phùng Xá, huyện Thạch Thất, TP. Hà Nội</t>
  </si>
  <si>
    <t>Thép không gỉ dạng thanh</t>
  </si>
  <si>
    <t>Công ty cổ phần Dụng cụ cơ khí xuất khẩu</t>
  </si>
  <si>
    <t>Lô 15A, KCN Quang Minh, thị trấn Quang Minh, huyện Mê Linh, Hà Nội</t>
  </si>
  <si>
    <t>Lô B-6, Khu công nghiệp Thăng Long, Xã Thiên Lộc, Thành Phố Hà Nội</t>
  </si>
  <si>
    <t>Công ty TNHH O S K METAL (V)</t>
  </si>
  <si>
    <t>Tầng 2, Lô 19, Khu đấu giá- ô quy hoạch A2-1/NO1, Phường Việt Hưng, Thành phố Hà Nội</t>
  </si>
  <si>
    <t>Công ty TNHH Linh kiện điện tử SEI (Việt Nam)</t>
  </si>
  <si>
    <t>Lô C-6, Khu công nghiệp Thăng Long, Xã Thiên Lộc, TP Hà Nội</t>
  </si>
  <si>
    <t>Công Ty TNHH Một Thành Viên Phan Anh Luxury Living</t>
  </si>
  <si>
    <t>Số 81 đường Nguyễn Cơ Thạch, Khu đô thị Sala, Phường An Lợi Đông, Thành phố Thủ Đức, Thành phố Hồ Chí Minh</t>
  </si>
  <si>
    <t>Máy làm nóng lạnh nước uống</t>
  </si>
  <si>
    <t>SỐ 139, PHỐ NGUYỄN THÁI HỌC, PHƯỜNG Ô CHỢ DỪA, THÀNH PHỐ HÀ NỘI</t>
  </si>
  <si>
    <t>Công ty cổ phần công nghệ Hợp Long</t>
  </si>
  <si>
    <t>Số 6, ngõ 293 đường Tân Mai, phường Tân Mai, quận Hoàng Mai, Hà Nội</t>
  </si>
  <si>
    <t>Máy hút bụi + Máy khoan cầm tay</t>
  </si>
  <si>
    <t>CÔNG TY TNHH ĐẦU TƯ XUẤT NHẬP KHẨU IFLIO VIỆT NAM</t>
  </si>
  <si>
    <t>Số 671 Hoàng Hoa Thám, Phường Ngọc Hà, Thành phố Hà Nội</t>
  </si>
  <si>
    <t>Nồi điện</t>
  </si>
  <si>
    <t>Công Ty TNHH Misso</t>
  </si>
  <si>
    <t>BT5A-1, Tiểu khu đô thị Vạn Phúc, Phường Vạn Phúc, Quận Hà Đông, Thành phố Hà Nội</t>
  </si>
  <si>
    <t>CÔNG TY TNHH DVTM KIÊN PHƯƠNG</t>
  </si>
  <si>
    <t>Số 96 Khu công nghiệp Chàng Sơn, Xã Tây Phương, Thành phố Hà Nội</t>
  </si>
  <si>
    <t>Công ty cổ phần Iron Hammer</t>
  </si>
  <si>
    <t>Số 17 ngõ 174 Nguyễn Ngọc Nại, phường Phương Liệt, Hà Nội</t>
  </si>
  <si>
    <t>Tủ mát</t>
  </si>
  <si>
    <t>CÔNG TY TNHH THƯƠNG MẠI HOMES SPACE</t>
  </si>
  <si>
    <t>ô CN - 3.1, Khu Công nghiệp Phú Nghĩa, Xã Phú Nghĩa, TP Hà Nội</t>
  </si>
  <si>
    <t>CÔNG TY CỔ PHẦN BT INTERNATIONAL</t>
  </si>
  <si>
    <t>149C Trương Định, Phường Nhiêu Lộc, Thành Phố Hồ Chí Minh</t>
  </si>
  <si>
    <t>Thép không gỉ dạng cuộn</t>
  </si>
  <si>
    <t>CÔNG TY CỔ PHẦN HEALTHCARE HCT</t>
  </si>
  <si>
    <t>Căn L.K.1.2 khu nhà ở thấp tầng liền kề, ngõ 124 phố Vĩnh Tuy, Phường Vĩnh Tuy, Quận Hai Bà Trưng, Thành phố Hà Nội</t>
  </si>
  <si>
    <t>Que thép hợp kim</t>
  </si>
  <si>
    <t>CÔNG TY CỔ PHẦN THƯƠNG MẠI DỊCH VỤ HAI TỐT</t>
  </si>
  <si>
    <t>Địa chỉ: 131 Đường T6, phường Tây Thạnh, TP Hồ Chí Minh.</t>
  </si>
  <si>
    <t>Công ty TNHH Đức Thuận Phát</t>
  </si>
  <si>
    <t>Số 423 đường Bát Khối, Phường Long Biên, TP Hà Nội</t>
  </si>
  <si>
    <t>Thôn Hoàng Dương, Xã Sóc Sơn, TP Hà Nộ</t>
  </si>
  <si>
    <t>Lô M6, Khu công nghiệp Thăng Long, xã Thiên Lộc, TP Hà Nội,</t>
  </si>
  <si>
    <t>Lô J1-J2, Khu công nghiệp Thăng Long, Xã Thiên Lộc</t>
  </si>
  <si>
    <t>Máy làm nóng, lạnh nước uống</t>
  </si>
  <si>
    <t>Công ty TNHH GSK Việt Nam - chi nhánh Hà Nội II</t>
  </si>
  <si>
    <t>Lô CN B5, Khu công nghiệp Phú Nghĩa, xã Phú Nghĩa, Huyện Chương Mỹ, thành phố Hà Nội</t>
  </si>
  <si>
    <t>Thôn An Bình, xã An Khánh, huyện Hoài Đức, Thành phố Hà Nội,</t>
  </si>
  <si>
    <t>Thép không hợp kim dạng cuộn</t>
  </si>
  <si>
    <t>Máy xay cầm tay</t>
  </si>
  <si>
    <t>Số 10 ngõ 2 Trần Quý Kiên, Phường Cầu Giấy</t>
  </si>
  <si>
    <t>CÔNG TY CỔ PHẦN UCHOICE</t>
  </si>
  <si>
    <t>Căn liền kề TT02 ngõ 536A Minh Khai, Phường Vĩnh Tuy</t>
  </si>
  <si>
    <t>Máy sấy làm khô tay</t>
  </si>
  <si>
    <t>Lô D, khu công nghiệp Đồng Văn II, Phường Đồng Văn, Tỉnh Ninh Bình,</t>
  </si>
  <si>
    <t>CÔNG TY TNHH DAIDO KOGYO VIỆT NAM</t>
  </si>
  <si>
    <t>Phòng 302, Tầng 3, Tòa nhà HITC, số 239 Xuân Thủy, Phường Cầu Giấy, Thành phố Hà Nội</t>
  </si>
  <si>
    <t>CÔNG TY TNHH SẢN XUẤT GIA CÔNG THÀNH</t>
  </si>
  <si>
    <t>KHU PHỐ 1, XÃ BÌNH NGUYÊN, TỈNH PHÚ THỌ,</t>
  </si>
  <si>
    <t>CÔNG TY CỔ PHẦN THƯƠNG MẠI BRAVAT MIỀN BẮC</t>
  </si>
  <si>
    <t>Tầng 3, Tòa nhà C'land, số 81 Lê Đức Thọ, phường Từ Liêm, Tp. Hà Nội</t>
  </si>
  <si>
    <t xml:space="preserve">CÔNG TY CỔ PHẦN QUỐC TẾ SAO VIỆT
</t>
  </si>
  <si>
    <t>Lô J1-J2 KCN Thăng Long, xã Thiên Lộc, Hà Nội</t>
  </si>
  <si>
    <t>Dàn lạnh điều hòa không khí</t>
  </si>
  <si>
    <t>Tầng 24 khối B Tòa nhà Sông Đà, đường Phạm Hùng, phường Từ Liêm, Hà Nội</t>
  </si>
  <si>
    <t>CÔNG TY TNHH ĐẦU TƯ VÀ PHÁT TRIỂN ĐỨC CHÍNH</t>
  </si>
  <si>
    <t>Tầng 2, tòa nhà Trung Yên 1, Khu đô thị Trung Yên, phường Yên Hòa, Hà Nội</t>
  </si>
  <si>
    <t>P 1101, tầng 11 tòa nhà Centre Poin, 106 Nguyễn Văn Trỗi, phường Phú Nhuận, tp HCM</t>
  </si>
  <si>
    <t>Máy là tóc</t>
  </si>
  <si>
    <t>CÔNG TY CỔ PHẦN CƠ ĐIỆN VÀ PCCC TRƯỜNG AN</t>
  </si>
  <si>
    <t>Số 29, thôn Đại Sơn, xã Đoài Phương, Hà Nội</t>
  </si>
  <si>
    <t>Số 139 đường Nguyễn Thái Học, phường Ô Chợ Dừa, Hà Nội</t>
  </si>
  <si>
    <t>Lô D, khu công nghiệp Đồng Văn II, phường Đồng Văn, tỉnh Ninh Bình,</t>
  </si>
  <si>
    <t>Quạt thổi ion</t>
  </si>
  <si>
    <t>Tầng 18, tòa nhà CEO Tower, HH2-1, khu đô thị Mễ Trì Hạ, đường Phạm Hùng, phường Từ Liêm, Hà Nội</t>
  </si>
  <si>
    <t>Số 189-197 Dương Bá Trạc, phường Chánh Hưng, Tp. Hồ Chí Minh</t>
  </si>
  <si>
    <t>CÔNG TY TNHH CÔNG NGHỆ SUNYO&amp;LEADER</t>
  </si>
  <si>
    <t>Số 95 đường Lạc Long Quân, phường Vũ Ninh, Tp. Bắc Ninh, tỉnh Bắc Ninh</t>
  </si>
  <si>
    <t>Công ty Cổ phần BATECO Việt Nam</t>
  </si>
  <si>
    <t>Tổ 16, phường Lĩnh Nam, quận Hoàng Mai, thành phố Hà Nội</t>
  </si>
  <si>
    <t>Thép  hợp kim</t>
  </si>
  <si>
    <t>Công ty TNHH HANWA SMC Steel Service Hà Nội</t>
  </si>
  <si>
    <t>KCN Quang Minh, thị trấn Quang Minh, huyện Mê Linh, Hà Nội</t>
  </si>
  <si>
    <t>Công ty TNHH Việt Nam ETO</t>
  </si>
  <si>
    <t>Tầng 4, Tòa nhà 115 Lê Duẩn, phường Cửa Nam, quận Hoàn Kiếm, Hà Nội</t>
  </si>
  <si>
    <t>Thủy lạnh</t>
  </si>
  <si>
    <t>Căn LK4-SL36, lô TT96-07, 
Vinhomes Thăng Long, Xã 
An Khánh,  Hoài Đức, Hà Nội</t>
  </si>
  <si>
    <t>Số 423 đường Bát Khối, phường Long Biên, quận Long BIên, Hà Nội</t>
  </si>
  <si>
    <t>Lẩu điện</t>
  </si>
  <si>
    <t>Số 26, ngách 638/46 đường Ngô Gia Tự, phường Đức Giang, Long Biên, Hà Nội</t>
  </si>
  <si>
    <t>Công ty cổ phần Hateco Logistics</t>
  </si>
  <si>
    <t>KCN Sài Đồng B, phường Thạch Bàn, quận Long BIên, Hà Nội</t>
  </si>
  <si>
    <t>Công ty TNHH Moldpia</t>
  </si>
  <si>
    <t>Lô 29A, KCN Quang Minh, thị trấn Quang Minh, huyện Mê Linh, Hà Nội</t>
  </si>
  <si>
    <t>Máy điều hòa</t>
  </si>
  <si>
    <t>Bếp đôi điện tử</t>
  </si>
  <si>
    <t>Phòng 1101, Tầng 11, tòa nhà Centre Point, 106 Nguyễn Văn Trỗi, Phường Phú Nhuận, Thành Phố Hồ Chí Minh</t>
  </si>
  <si>
    <t>Số 20 Đường B2, Phường An Khánh, Thành phố Hồ Chí Minh, Việt Nam</t>
  </si>
  <si>
    <t>Kho 4-5-6, Block 16, 18L1-2, đường số 3, Khu công nghiệp VSIP II, Phường Bình Dương, Thành phố Hồ Chí Minh, Việt Nam</t>
  </si>
  <si>
    <t>Máy khoan cầm tay hoạt động bằng động cơ điện,</t>
  </si>
  <si>
    <t>Lò nướng bánh mỳ</t>
  </si>
  <si>
    <t>máy xay thịt</t>
  </si>
  <si>
    <t>CÔNG TY CỔ PHẦN SIMIGO</t>
  </si>
  <si>
    <t>Liền kề 12AF, Khu đô thị A10 Nam Trung Yên, Phường Yên Hoà, Quận Cầu Giấy, Thành phố Hà Nội, Việt Nam</t>
  </si>
  <si>
    <t>Đèn LED để bàn</t>
  </si>
  <si>
    <t>Số 40, ngã tư Sơn Đồng, xã Sơn Đồng, thành phố Hà Nội, Việt Nam</t>
  </si>
  <si>
    <t>bếp điện</t>
  </si>
  <si>
    <t>Lô đất BT4C-5 và BT4C-6, đường Phúc Lợi, Phường Phúc Lợi, Thành phố Hà Nội, Việt Nam</t>
  </si>
  <si>
    <t>thép cốt bê tông</t>
  </si>
  <si>
    <t>lò nướng điện</t>
  </si>
  <si>
    <t>CÔNG TY TNHH QUỐC TÊ POWER FAME VIÊT NAM</t>
  </si>
  <si>
    <t>LK1-15, khu đô thị mới An Hưng, Phường Dương Nội, TP Hà Nội, Việt Nam</t>
  </si>
  <si>
    <t>CÔNG TY TNHH MỘT THÀNH VIÊN VBA197</t>
  </si>
  <si>
    <t>Số nhà 137, phố Vác, Xã Dân Hòa, Huyện Thanh Oai, Thành phố Hà Nội, Việt Nam</t>
  </si>
  <si>
    <t>máy làm tóc</t>
  </si>
  <si>
    <t>CONG TY TNHH VINA SANWA</t>
  </si>
  <si>
    <t>KHU CONG NGHIEP CONG NGHE CAO II - KHU CNC HOA LAC - XA HOA LAC - THANH PHO HA NOI - VIET NAM</t>
  </si>
  <si>
    <t>Điều hòa nhiệt độ</t>
  </si>
  <si>
    <t>Thép ống hợp kim được hàn</t>
  </si>
  <si>
    <t>Bóng đèn Led</t>
  </si>
  <si>
    <t>Đèn Downlight</t>
  </si>
  <si>
    <t>Lô M6, Khu công nghiệp Thăng Long, xã Thiên Lộc, TP Hà Nội, Việt Nam</t>
  </si>
  <si>
    <t>Công ty cổ phần xuất nhập khẩu AKAKO Việt Nam</t>
  </si>
  <si>
    <t>C7-LK1 ô số 6, Khu đô thị hai bên đường Lê Trọng Tấn, Phường Dương Nội, Thành phố Hà Nội</t>
  </si>
  <si>
    <t>Chảo điện</t>
  </si>
  <si>
    <t>Số 671 Hoàng Hoa Thám, Phường Ngọc Hà, Thành phố Hà Nội, Việt Nam</t>
  </si>
  <si>
    <t>Thép cuộn</t>
  </si>
  <si>
    <t>Công ty cổ phần Thương mại và Vật Tư Công nghiệp Việt</t>
  </si>
  <si>
    <t>Số 46 ngõ 236, Phố Đại Từ, Phường Định Công, thành phố Hà Nội, Việt Nam</t>
  </si>
  <si>
    <t>Bếp điện tử</t>
  </si>
  <si>
    <t>CÔNG TY TNHH CÔNG NGHỆ SEEBEST VIỆT NAM</t>
  </si>
  <si>
    <t>Lô 1, CN8, Cụm công nghiệp Ngọc Hồi, Xã Ngọc Hồi, thành phố Hà Nội, Việt Nam</t>
  </si>
  <si>
    <t>Nồi kho cá, ấm đun nước</t>
  </si>
  <si>
    <t>Búp bê nga</t>
  </si>
  <si>
    <t>CÔNG TY CỔ PHẦN TEKO VIỆT NAM</t>
  </si>
  <si>
    <t>Nhà 21, ngách 183/22 Hoàng Văn Thái, P. Khương Trung, Q.Thanh Xuân</t>
  </si>
  <si>
    <t>Cáp điện bọc nhựa</t>
  </si>
  <si>
    <t>Công ty TNHH Nguyễn Hồng</t>
  </si>
  <si>
    <t>Số 35 ngõ 158 Nguyễn Văn Cừ, phường Bồ Đề, thành phố Hà Nội, Việt Nam</t>
  </si>
  <si>
    <t>Số 6C Lý Đạo Thành, Phường Hoàn Kiếm, TP Hà Nội, Việt Nam</t>
  </si>
  <si>
    <t>Công ty cổ phần Landa Studio</t>
  </si>
  <si>
    <t>Số 75 Cổ Linh, Thạch Bàn, Long Biên, Hà Nội</t>
  </si>
  <si>
    <t>Tủ bảo quản rượu (tủ lạnh)</t>
  </si>
  <si>
    <t>Điều hoà không khí</t>
  </si>
  <si>
    <t>Công ty TNHH Linh kiện điện tử Sei (Việt Nam)</t>
  </si>
  <si>
    <t>Công ty cổ phần Bizlink</t>
  </si>
  <si>
    <t>Tầng 2 tòa nhà VMT, số 1 ngõ 82 Duy Tân, phường Dịch Vọng Hậu, thành phố Hà Nội</t>
  </si>
  <si>
    <t>Máyhút bụi</t>
  </si>
  <si>
    <t>Bếp điện từ đôi</t>
  </si>
  <si>
    <t>CÔNG TY TNHH KUMISAI VIỆT NAM</t>
  </si>
  <si>
    <t>Ngõ 65 Đường Lăng Hiển Linh, Thôn 1, Xã Sơn Đồng, Thành phố Hà Nội</t>
  </si>
  <si>
    <t>Cục nòng, lạnh điều hòa</t>
  </si>
  <si>
    <t>Máy nước nóng loại làm nóng trực tiếp</t>
  </si>
  <si>
    <t>Bình đun nước nóng có dự trữ</t>
  </si>
  <si>
    <t>CÔNG TY TNHH HAFELE VIỆT NAM</t>
  </si>
  <si>
    <t>Số 9, Đường Đoàn Văn Bơ, phường Xóm Chiếu, Thành Phố Hồ Chí Minh</t>
  </si>
  <si>
    <t>Bếp từ âm</t>
  </si>
  <si>
    <t>CÔNG TY CỔ PHẦN LANDA STUDIO</t>
  </si>
  <si>
    <t>Số 75 đường Cổ Linh, phường Thạch Bàn, quận Long Biên, thành phố Hà Nội</t>
  </si>
  <si>
    <t>Tủ mát, đông, bảo quản rượu</t>
  </si>
  <si>
    <t>CÔNG TY CỔ PHẦN THƯƠNG MẠI QUỐC TẾ QUANG CHÂU</t>
  </si>
  <si>
    <t>SN 33, TL 518, Thôn Lương Lợi, Xã Yên Phú, Tỉnh Thanh Hóa</t>
  </si>
  <si>
    <t>Cuộn</t>
  </si>
  <si>
    <t>CÔNG TY CP CÔNG NGHỆ TAM MINH</t>
  </si>
  <si>
    <t>107 A13 Nguyễn Quý Đức, Phường Thanh Xuân, Thành phố Hà Nội</t>
  </si>
  <si>
    <t>TY CỔ PHẦN VẬT TƯ - THIẾT BỊ CÔNG TRÌNH MINH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</si>
</sst>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yyyy\.m"/>
    <numFmt numFmtId="166" formatCode="mm&quot;/&quot;yyyy"/>
  </numFmts>
  <fonts count="18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Arial"/>
      <family val="2"/>
    </font>
    <font>
      <sz val="13"/>
      <color rgb="FF727272"/>
      <name val="Arial"/>
      <family val="2"/>
    </font>
    <font>
      <b/>
      <sz val="13"/>
      <color rgb="FF727272"/>
      <name val="Arial"/>
      <family val="2"/>
    </font>
    <font>
      <sz val="13"/>
      <color rgb="FF727272"/>
      <name val="Times New Roman"/>
      <family val="1"/>
    </font>
    <font>
      <b/>
      <sz val="13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Fill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/>
    <xf numFmtId="1" fontId="12" fillId="0" borderId="1" xfId="0" applyNumberFormat="1" applyFont="1" applyBorder="1" applyAlignment="1">
      <alignment wrapText="1"/>
    </xf>
    <xf numFmtId="49" fontId="12" fillId="4" borderId="1" xfId="0" applyNumberFormat="1" applyFont="1" applyFill="1" applyBorder="1" applyAlignment="1">
      <alignment vertical="center" wrapText="1"/>
    </xf>
    <xf numFmtId="0" fontId="12" fillId="0" borderId="1" xfId="0" applyFont="1" applyBorder="1" applyAlignment="1"/>
    <xf numFmtId="1" fontId="12" fillId="4" borderId="1" xfId="0" applyNumberFormat="1" applyFont="1" applyFill="1" applyBorder="1" applyAlignment="1">
      <alignment wrapText="1"/>
    </xf>
    <xf numFmtId="49" fontId="12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wrapText="1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wrapText="1"/>
    </xf>
    <xf numFmtId="0" fontId="12" fillId="4" borderId="1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wrapText="1"/>
    </xf>
    <xf numFmtId="0" fontId="12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12" fillId="4" borderId="1" xfId="0" applyNumberFormat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/>
    <xf numFmtId="1" fontId="7" fillId="4" borderId="1" xfId="0" applyNumberFormat="1" applyFont="1" applyFill="1" applyBorder="1" applyAlignment="1">
      <alignment wrapText="1"/>
    </xf>
    <xf numFmtId="49" fontId="7" fillId="4" borderId="1" xfId="0" applyNumberFormat="1" applyFont="1" applyFill="1" applyBorder="1" applyAlignment="1">
      <alignment wrapText="1"/>
    </xf>
    <xf numFmtId="0" fontId="7" fillId="0" borderId="1" xfId="0" applyFont="1" applyBorder="1" applyAlignment="1"/>
    <xf numFmtId="49" fontId="7" fillId="0" borderId="1" xfId="0" applyNumberFormat="1" applyFont="1" applyBorder="1" applyAlignment="1">
      <alignment wrapText="1"/>
    </xf>
    <xf numFmtId="0" fontId="7" fillId="4" borderId="1" xfId="0" applyFont="1" applyFill="1" applyBorder="1" applyAlignment="1">
      <alignment horizontal="left" wrapText="1"/>
    </xf>
    <xf numFmtId="1" fontId="7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14" fillId="0" borderId="1" xfId="0" applyFont="1" applyBorder="1" applyAlignment="1"/>
    <xf numFmtId="0" fontId="15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/>
    </xf>
    <xf numFmtId="0" fontId="15" fillId="4" borderId="1" xfId="0" applyFont="1" applyFill="1" applyBorder="1" applyAlignment="1"/>
    <xf numFmtId="0" fontId="13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vertical="center"/>
    </xf>
    <xf numFmtId="1" fontId="15" fillId="4" borderId="1" xfId="0" applyNumberFormat="1" applyFont="1" applyFill="1" applyBorder="1" applyAlignment="1"/>
    <xf numFmtId="1" fontId="15" fillId="4" borderId="1" xfId="0" applyNumberFormat="1" applyFont="1" applyFill="1" applyBorder="1" applyAlignment="1">
      <alignment vertical="center"/>
    </xf>
    <xf numFmtId="0" fontId="7" fillId="6" borderId="1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/>
    </xf>
    <xf numFmtId="1" fontId="14" fillId="0" borderId="1" xfId="0" applyNumberFormat="1" applyFont="1" applyBorder="1" applyAlignment="1"/>
    <xf numFmtId="0" fontId="16" fillId="4" borderId="1" xfId="0" applyFont="1" applyFill="1" applyBorder="1" applyAlignment="1"/>
    <xf numFmtId="0" fontId="12" fillId="4" borderId="1" xfId="0" applyFont="1" applyFill="1" applyBorder="1" applyAlignment="1">
      <alignment horizontal="left"/>
    </xf>
    <xf numFmtId="1" fontId="12" fillId="6" borderId="1" xfId="0" applyNumberFormat="1" applyFont="1" applyFill="1" applyBorder="1" applyAlignment="1">
      <alignment horizontal="left"/>
    </xf>
    <xf numFmtId="1" fontId="7" fillId="0" borderId="1" xfId="0" applyNumberFormat="1" applyFont="1" applyBorder="1" applyAlignment="1">
      <alignment vertical="center" wrapText="1"/>
    </xf>
    <xf numFmtId="1" fontId="12" fillId="0" borderId="1" xfId="0" applyNumberFormat="1" applyFont="1" applyBorder="1" applyAlignment="1">
      <alignment horizontal="center" wrapText="1"/>
    </xf>
    <xf numFmtId="49" fontId="12" fillId="4" borderId="1" xfId="0" applyNumberFormat="1" applyFont="1" applyFill="1" applyBorder="1" applyAlignment="1">
      <alignment wrapText="1"/>
    </xf>
    <xf numFmtId="1" fontId="12" fillId="6" borderId="1" xfId="0" applyNumberFormat="1" applyFont="1" applyFill="1" applyBorder="1" applyAlignment="1">
      <alignment horizontal="left" wrapText="1"/>
    </xf>
    <xf numFmtId="49" fontId="1" fillId="6" borderId="1" xfId="0" applyNumberFormat="1" applyFont="1" applyFill="1" applyBorder="1" applyAlignment="1">
      <alignment wrapText="1"/>
    </xf>
    <xf numFmtId="0" fontId="12" fillId="6" borderId="1" xfId="0" applyFont="1" applyFill="1" applyBorder="1" applyAlignment="1">
      <alignment horizontal="left" wrapText="1"/>
    </xf>
    <xf numFmtId="49" fontId="12" fillId="6" borderId="1" xfId="0" applyNumberFormat="1" applyFont="1" applyFill="1" applyBorder="1" applyAlignment="1">
      <alignment wrapText="1"/>
    </xf>
    <xf numFmtId="0" fontId="12" fillId="6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Border="1" applyAlignment="1">
      <alignment vertical="center"/>
    </xf>
    <xf numFmtId="1" fontId="13" fillId="4" borderId="1" xfId="0" applyNumberFormat="1" applyFont="1" applyFill="1" applyBorder="1" applyAlignment="1">
      <alignment vertical="center"/>
    </xf>
    <xf numFmtId="1" fontId="13" fillId="0" borderId="1" xfId="0" applyNumberFormat="1" applyFont="1" applyBorder="1" applyAlignment="1">
      <alignment vertical="center"/>
    </xf>
    <xf numFmtId="49" fontId="13" fillId="4" borderId="1" xfId="0" applyNumberFormat="1" applyFont="1" applyFill="1" applyBorder="1" applyAlignment="1">
      <alignment vertical="center"/>
    </xf>
    <xf numFmtId="1" fontId="12" fillId="6" borderId="1" xfId="0" applyNumberFormat="1" applyFont="1" applyFill="1" applyBorder="1" applyAlignment="1">
      <alignment horizontal="left" vertical="center" wrapText="1"/>
    </xf>
    <xf numFmtId="49" fontId="12" fillId="6" borderId="1" xfId="0" applyNumberFormat="1" applyFont="1" applyFill="1" applyBorder="1" applyAlignment="1">
      <alignment vertical="center" wrapText="1"/>
    </xf>
    <xf numFmtId="49" fontId="17" fillId="4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wrapText="1"/>
    </xf>
    <xf numFmtId="0" fontId="7" fillId="0" borderId="0" xfId="0" applyFont="1"/>
  </cellXfs>
  <cellStyles count="2">
    <cellStyle name="Normal" xfId="0" builtinId="0"/>
    <cellStyle name="Normal 2" xfId="1"/>
  </cellStyles>
  <dxfs count="4">
    <dxf>
      <font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6"/>
  <sheetViews>
    <sheetView tabSelected="1" zoomScale="85" zoomScaleNormal="85" zoomScaleSheetLayoutView="115" workbookViewId="0">
      <pane ySplit="8" topLeftCell="A9" activePane="bottomLeft" state="frozen"/>
      <selection pane="bottomLeft" activeCell="D179" sqref="D179"/>
    </sheetView>
  </sheetViews>
  <sheetFormatPr defaultRowHeight="16.5" x14ac:dyDescent="0.25"/>
  <cols>
    <col min="1" max="1" width="9.28515625" style="8" customWidth="1"/>
    <col min="2" max="2" width="22.5703125" style="26" customWidth="1"/>
    <col min="3" max="3" width="42.42578125" style="12" customWidth="1"/>
    <col min="4" max="4" width="48.140625" style="12" customWidth="1"/>
    <col min="5" max="5" width="25.28515625" style="24" customWidth="1"/>
    <col min="6" max="6" width="9.85546875" style="21" customWidth="1"/>
    <col min="7" max="7" width="13.7109375" style="10" customWidth="1"/>
    <col min="8" max="8" width="9.42578125" style="21" customWidth="1"/>
    <col min="9" max="9" width="9.140625" style="2" hidden="1" customWidth="1"/>
    <col min="10" max="10" width="11.28515625" style="2" hidden="1" customWidth="1"/>
    <col min="11" max="11" width="16.42578125" style="2" hidden="1" customWidth="1"/>
    <col min="12" max="15" width="9.140625" style="2" hidden="1" customWidth="1"/>
    <col min="16" max="16" width="18.7109375" style="2" hidden="1" customWidth="1"/>
    <col min="17" max="17" width="11.85546875" style="2" customWidth="1"/>
    <col min="18" max="18" width="9.140625" style="2" customWidth="1"/>
    <col min="19" max="16384" width="9.140625" style="2"/>
  </cols>
  <sheetData>
    <row r="1" spans="1:16" x14ac:dyDescent="0.25">
      <c r="A1" s="1" t="s">
        <v>7</v>
      </c>
      <c r="B1" s="25"/>
      <c r="C1" s="11"/>
      <c r="D1" s="11"/>
      <c r="E1" s="23"/>
      <c r="F1" s="20"/>
      <c r="G1" s="9"/>
      <c r="H1" s="20"/>
    </row>
    <row r="2" spans="1:16" x14ac:dyDescent="0.25">
      <c r="A2" s="1" t="s">
        <v>8</v>
      </c>
      <c r="B2" s="25"/>
      <c r="C2" s="11"/>
      <c r="D2" s="11"/>
      <c r="E2" s="23"/>
      <c r="F2" s="20"/>
      <c r="G2" s="9"/>
      <c r="H2" s="20"/>
    </row>
    <row r="3" spans="1:16" x14ac:dyDescent="0.25">
      <c r="A3" s="1"/>
      <c r="B3" s="25"/>
      <c r="C3" s="11"/>
      <c r="D3" s="11"/>
      <c r="E3" s="23"/>
      <c r="F3" s="20"/>
      <c r="G3" s="9"/>
      <c r="H3" s="20"/>
    </row>
    <row r="4" spans="1:16" ht="18.75" x14ac:dyDescent="0.25">
      <c r="A4" s="1"/>
      <c r="B4" s="25"/>
      <c r="C4" s="11"/>
      <c r="D4" s="13" t="s">
        <v>9</v>
      </c>
      <c r="E4" s="23"/>
      <c r="F4" s="20"/>
      <c r="G4" s="9"/>
      <c r="H4" s="20"/>
    </row>
    <row r="5" spans="1:16" ht="15" customHeight="1" x14ac:dyDescent="0.25">
      <c r="A5" s="29" t="s">
        <v>15</v>
      </c>
      <c r="B5" s="29"/>
      <c r="C5" s="29"/>
      <c r="D5" s="29"/>
      <c r="E5" s="29"/>
      <c r="F5" s="29"/>
      <c r="G5" s="29"/>
      <c r="H5" s="29"/>
    </row>
    <row r="6" spans="1:16" ht="18.75" x14ac:dyDescent="0.25">
      <c r="A6" s="1"/>
      <c r="B6" s="25"/>
      <c r="C6" s="11"/>
      <c r="D6" s="14" t="s">
        <v>178</v>
      </c>
      <c r="E6" s="23"/>
      <c r="F6" s="20"/>
      <c r="G6" s="9"/>
      <c r="H6" s="20"/>
    </row>
    <row r="7" spans="1:16" ht="15" x14ac:dyDescent="0.25">
      <c r="A7" s="6"/>
      <c r="B7" s="25"/>
      <c r="C7" s="11"/>
      <c r="D7" s="11"/>
      <c r="E7" s="23"/>
      <c r="F7" s="20"/>
      <c r="G7" s="9"/>
      <c r="H7" s="20"/>
    </row>
    <row r="8" spans="1:16" s="3" customFormat="1" ht="49.5" customHeight="1" x14ac:dyDescent="0.2">
      <c r="A8" s="36" t="s">
        <v>0</v>
      </c>
      <c r="B8" s="37" t="s">
        <v>1</v>
      </c>
      <c r="C8" s="36" t="s">
        <v>2</v>
      </c>
      <c r="D8" s="36" t="s">
        <v>3</v>
      </c>
      <c r="E8" s="36" t="s">
        <v>4</v>
      </c>
      <c r="F8" s="36" t="s">
        <v>6</v>
      </c>
      <c r="G8" s="36" t="s">
        <v>5</v>
      </c>
      <c r="H8" s="36" t="s">
        <v>177</v>
      </c>
      <c r="J8" s="4"/>
      <c r="K8" s="4" t="s">
        <v>10</v>
      </c>
      <c r="L8" s="27" t="s">
        <v>11</v>
      </c>
      <c r="M8" s="28"/>
      <c r="N8" s="5" t="s">
        <v>14</v>
      </c>
      <c r="O8" s="5" t="s">
        <v>13</v>
      </c>
      <c r="P8" s="4" t="s">
        <v>12</v>
      </c>
    </row>
    <row r="9" spans="1:16" s="7" customFormat="1" ht="49.5" x14ac:dyDescent="0.25">
      <c r="A9" s="38">
        <v>1</v>
      </c>
      <c r="B9" s="39" t="s">
        <v>179</v>
      </c>
      <c r="C9" s="40" t="s">
        <v>523</v>
      </c>
      <c r="D9" s="41" t="s">
        <v>524</v>
      </c>
      <c r="E9" s="39" t="s">
        <v>525</v>
      </c>
      <c r="F9" s="39">
        <v>6</v>
      </c>
      <c r="G9" s="42" t="s">
        <v>70</v>
      </c>
      <c r="H9" s="43">
        <f>4+5+8+6+6+4</f>
        <v>33</v>
      </c>
      <c r="I9" s="30">
        <f>4+5+8+6+6+4</f>
        <v>33</v>
      </c>
      <c r="J9" s="2"/>
      <c r="K9" s="2"/>
      <c r="L9" s="2"/>
      <c r="M9" s="2"/>
    </row>
    <row r="10" spans="1:16" s="7" customFormat="1" ht="33" x14ac:dyDescent="0.25">
      <c r="A10" s="38">
        <v>2</v>
      </c>
      <c r="B10" s="44" t="s">
        <v>180</v>
      </c>
      <c r="C10" s="45" t="s">
        <v>150</v>
      </c>
      <c r="D10" s="46" t="s">
        <v>151</v>
      </c>
      <c r="E10" s="39" t="s">
        <v>526</v>
      </c>
      <c r="F10" s="39">
        <v>1</v>
      </c>
      <c r="G10" s="42" t="s">
        <v>70</v>
      </c>
      <c r="H10" s="43">
        <v>1080</v>
      </c>
      <c r="I10" s="30">
        <v>1080</v>
      </c>
      <c r="J10" s="2"/>
      <c r="K10" s="2"/>
      <c r="L10" s="2"/>
      <c r="M10" s="2"/>
    </row>
    <row r="11" spans="1:16" s="7" customFormat="1" ht="33" x14ac:dyDescent="0.25">
      <c r="A11" s="38">
        <v>3</v>
      </c>
      <c r="B11" s="47" t="s">
        <v>181</v>
      </c>
      <c r="C11" s="45" t="s">
        <v>136</v>
      </c>
      <c r="D11" s="46" t="s">
        <v>527</v>
      </c>
      <c r="E11" s="39" t="s">
        <v>105</v>
      </c>
      <c r="F11" s="43">
        <v>1</v>
      </c>
      <c r="G11" s="42" t="s">
        <v>70</v>
      </c>
      <c r="H11" s="43">
        <v>100</v>
      </c>
      <c r="I11" s="30">
        <v>100</v>
      </c>
      <c r="J11" s="2"/>
      <c r="K11" s="2"/>
      <c r="L11" s="2"/>
      <c r="M11" s="2"/>
    </row>
    <row r="12" spans="1:16" s="7" customFormat="1" ht="33" x14ac:dyDescent="0.25">
      <c r="A12" s="38">
        <v>4</v>
      </c>
      <c r="B12" s="47" t="s">
        <v>182</v>
      </c>
      <c r="C12" s="48" t="s">
        <v>528</v>
      </c>
      <c r="D12" s="46" t="s">
        <v>529</v>
      </c>
      <c r="E12" s="39" t="s">
        <v>530</v>
      </c>
      <c r="F12" s="43">
        <v>12</v>
      </c>
      <c r="G12" s="42" t="s">
        <v>531</v>
      </c>
      <c r="H12" s="43">
        <f>79+1000+1000+100+400+300+1400+800+400+200+200+700</f>
        <v>6579</v>
      </c>
      <c r="I12" s="30">
        <f>79+1000+1000+100+400+300+1400+800+400+200+200+700</f>
        <v>6579</v>
      </c>
      <c r="J12" s="2"/>
      <c r="K12" s="2"/>
      <c r="L12" s="2"/>
      <c r="M12" s="2"/>
    </row>
    <row r="13" spans="1:16" s="7" customFormat="1" ht="33" x14ac:dyDescent="0.25">
      <c r="A13" s="38">
        <v>5</v>
      </c>
      <c r="B13" s="44" t="s">
        <v>183</v>
      </c>
      <c r="C13" s="45" t="s">
        <v>77</v>
      </c>
      <c r="D13" s="49" t="s">
        <v>532</v>
      </c>
      <c r="E13" s="39" t="s">
        <v>46</v>
      </c>
      <c r="F13" s="43">
        <v>5</v>
      </c>
      <c r="G13" s="42" t="s">
        <v>57</v>
      </c>
      <c r="H13" s="43">
        <f>1563+192+323+320+616</f>
        <v>3014</v>
      </c>
      <c r="I13" s="30">
        <f>1563+192+323+320+616</f>
        <v>3014</v>
      </c>
      <c r="J13" s="2"/>
      <c r="K13" s="2"/>
      <c r="L13" s="2"/>
      <c r="M13" s="2"/>
    </row>
    <row r="14" spans="1:16" s="7" customFormat="1" ht="33" x14ac:dyDescent="0.25">
      <c r="A14" s="38">
        <v>6</v>
      </c>
      <c r="B14" s="47" t="s">
        <v>184</v>
      </c>
      <c r="C14" s="50" t="s">
        <v>533</v>
      </c>
      <c r="D14" s="51" t="s">
        <v>534</v>
      </c>
      <c r="E14" s="39" t="s">
        <v>41</v>
      </c>
      <c r="F14" s="43">
        <v>1</v>
      </c>
      <c r="G14" s="42" t="s">
        <v>84</v>
      </c>
      <c r="H14" s="43">
        <v>2580</v>
      </c>
      <c r="I14" s="30">
        <v>2580</v>
      </c>
      <c r="J14" s="2"/>
      <c r="K14" s="2"/>
      <c r="L14" s="2"/>
      <c r="M14" s="2"/>
    </row>
    <row r="15" spans="1:16" s="7" customFormat="1" ht="33" x14ac:dyDescent="0.25">
      <c r="A15" s="38">
        <v>7</v>
      </c>
      <c r="B15" s="47" t="s">
        <v>185</v>
      </c>
      <c r="C15" s="52" t="s">
        <v>143</v>
      </c>
      <c r="D15" s="51" t="s">
        <v>144</v>
      </c>
      <c r="E15" s="39" t="s">
        <v>46</v>
      </c>
      <c r="F15" s="39">
        <v>3</v>
      </c>
      <c r="G15" s="42" t="s">
        <v>57</v>
      </c>
      <c r="H15" s="43">
        <f>15030+20200+14932</f>
        <v>50162</v>
      </c>
      <c r="I15" s="30">
        <f>15030+20200+14932</f>
        <v>50162</v>
      </c>
      <c r="J15" s="2"/>
      <c r="K15" s="2"/>
      <c r="L15" s="2"/>
      <c r="M15" s="2"/>
    </row>
    <row r="16" spans="1:16" s="7" customFormat="1" ht="33" x14ac:dyDescent="0.25">
      <c r="A16" s="38">
        <v>8</v>
      </c>
      <c r="B16" s="53" t="s">
        <v>186</v>
      </c>
      <c r="C16" s="54" t="s">
        <v>135</v>
      </c>
      <c r="D16" s="54" t="s">
        <v>535</v>
      </c>
      <c r="E16" s="43" t="s">
        <v>65</v>
      </c>
      <c r="F16" s="43">
        <v>1</v>
      </c>
      <c r="G16" s="42" t="s">
        <v>84</v>
      </c>
      <c r="H16" s="43">
        <v>3800</v>
      </c>
      <c r="I16" s="30">
        <v>3800</v>
      </c>
      <c r="J16" s="2"/>
      <c r="K16" s="2"/>
      <c r="L16" s="2"/>
      <c r="M16" s="2"/>
    </row>
    <row r="17" spans="1:13" s="7" customFormat="1" ht="49.5" x14ac:dyDescent="0.25">
      <c r="A17" s="38">
        <v>9</v>
      </c>
      <c r="B17" s="53" t="s">
        <v>187</v>
      </c>
      <c r="C17" s="54" t="s">
        <v>536</v>
      </c>
      <c r="D17" s="54" t="s">
        <v>537</v>
      </c>
      <c r="E17" s="39" t="s">
        <v>67</v>
      </c>
      <c r="F17" s="43">
        <v>4</v>
      </c>
      <c r="G17" s="42" t="s">
        <v>538</v>
      </c>
      <c r="H17" s="43">
        <f>500+300+500+300</f>
        <v>1600</v>
      </c>
      <c r="I17" s="30">
        <f>500+300+500+300</f>
        <v>1600</v>
      </c>
      <c r="J17" s="2"/>
      <c r="K17" s="2"/>
      <c r="L17" s="2"/>
      <c r="M17" s="2"/>
    </row>
    <row r="18" spans="1:13" s="7" customFormat="1" ht="33" x14ac:dyDescent="0.25">
      <c r="A18" s="38">
        <v>10</v>
      </c>
      <c r="B18" s="53" t="s">
        <v>188</v>
      </c>
      <c r="C18" s="54" t="s">
        <v>35</v>
      </c>
      <c r="D18" s="54" t="s">
        <v>539</v>
      </c>
      <c r="E18" s="39" t="s">
        <v>41</v>
      </c>
      <c r="F18" s="39">
        <v>5</v>
      </c>
      <c r="G18" s="42" t="s">
        <v>538</v>
      </c>
      <c r="H18" s="43">
        <f>370+1000+200+1100+1600</f>
        <v>4270</v>
      </c>
      <c r="I18" s="30">
        <f>370+1000+200+1100+1600</f>
        <v>4270</v>
      </c>
      <c r="J18" s="2"/>
      <c r="K18" s="2"/>
      <c r="L18" s="2"/>
      <c r="M18" s="2"/>
    </row>
    <row r="19" spans="1:13" s="7" customFormat="1" ht="33" x14ac:dyDescent="0.25">
      <c r="A19" s="38">
        <v>11</v>
      </c>
      <c r="B19" s="53" t="s">
        <v>189</v>
      </c>
      <c r="C19" s="54" t="s">
        <v>26</v>
      </c>
      <c r="D19" s="54" t="s">
        <v>540</v>
      </c>
      <c r="E19" s="55" t="s">
        <v>170</v>
      </c>
      <c r="F19" s="39">
        <v>23</v>
      </c>
      <c r="G19" s="42" t="s">
        <v>57</v>
      </c>
      <c r="H19" s="43">
        <f>528.5+994+994+7560+3780+5670+5880+6426+4536+738.5+959+570.5+605.5+1890+882+1134+472.5+472.5+724.5+724.5+738.5+3822+4536</f>
        <v>54638.5</v>
      </c>
      <c r="I19" s="30">
        <f>528.5+994+994+7560+3780+5670+5880+6426+4536+738.5+959+570.5+605.5+1890+882+1134+472.5+472.5+724.5+724.5+738.5+3822+4536</f>
        <v>54638.5</v>
      </c>
      <c r="J19" s="2"/>
      <c r="K19" s="2"/>
      <c r="L19" s="2"/>
      <c r="M19" s="2"/>
    </row>
    <row r="20" spans="1:13" s="7" customFormat="1" ht="33" x14ac:dyDescent="0.25">
      <c r="A20" s="38">
        <v>12</v>
      </c>
      <c r="B20" s="53" t="s">
        <v>190</v>
      </c>
      <c r="C20" s="56" t="s">
        <v>147</v>
      </c>
      <c r="D20" s="54" t="s">
        <v>541</v>
      </c>
      <c r="E20" s="57" t="s">
        <v>170</v>
      </c>
      <c r="F20" s="43">
        <v>6</v>
      </c>
      <c r="G20" s="42" t="s">
        <v>57</v>
      </c>
      <c r="H20" s="43">
        <f>7864+8002+5952+5931+13829+18141</f>
        <v>59719</v>
      </c>
      <c r="I20" s="30">
        <f>7864+8002+5952+5931+13829+18141</f>
        <v>59719</v>
      </c>
      <c r="J20" s="2"/>
      <c r="K20" s="2"/>
      <c r="L20" s="2"/>
      <c r="M20" s="2"/>
    </row>
    <row r="21" spans="1:13" s="7" customFormat="1" ht="33" x14ac:dyDescent="0.25">
      <c r="A21" s="38">
        <v>13</v>
      </c>
      <c r="B21" s="53" t="s">
        <v>191</v>
      </c>
      <c r="C21" s="56" t="s">
        <v>135</v>
      </c>
      <c r="D21" s="54" t="s">
        <v>535</v>
      </c>
      <c r="E21" s="55" t="s">
        <v>41</v>
      </c>
      <c r="F21" s="43">
        <v>2</v>
      </c>
      <c r="G21" s="42" t="s">
        <v>84</v>
      </c>
      <c r="H21" s="43">
        <f>2064+2676</f>
        <v>4740</v>
      </c>
      <c r="I21" s="30">
        <f>2064+2676</f>
        <v>4740</v>
      </c>
      <c r="J21" s="2"/>
      <c r="K21" s="2"/>
      <c r="L21" s="2"/>
      <c r="M21" s="2"/>
    </row>
    <row r="22" spans="1:13" s="7" customFormat="1" ht="33" x14ac:dyDescent="0.25">
      <c r="A22" s="38">
        <v>14</v>
      </c>
      <c r="B22" s="53" t="s">
        <v>192</v>
      </c>
      <c r="C22" s="56" t="s">
        <v>135</v>
      </c>
      <c r="D22" s="54" t="s">
        <v>535</v>
      </c>
      <c r="E22" s="55" t="s">
        <v>122</v>
      </c>
      <c r="F22" s="43">
        <v>1</v>
      </c>
      <c r="G22" s="42" t="s">
        <v>84</v>
      </c>
      <c r="H22" s="43">
        <v>2334</v>
      </c>
      <c r="I22" s="30">
        <v>2334</v>
      </c>
      <c r="J22" s="2"/>
      <c r="K22" s="2"/>
      <c r="L22" s="2"/>
      <c r="M22" s="2"/>
    </row>
    <row r="23" spans="1:13" s="7" customFormat="1" ht="33" x14ac:dyDescent="0.25">
      <c r="A23" s="38">
        <v>15</v>
      </c>
      <c r="B23" s="53" t="s">
        <v>193</v>
      </c>
      <c r="C23" s="56" t="s">
        <v>135</v>
      </c>
      <c r="D23" s="54" t="s">
        <v>535</v>
      </c>
      <c r="E23" s="55" t="s">
        <v>122</v>
      </c>
      <c r="F23" s="43">
        <v>2</v>
      </c>
      <c r="G23" s="42" t="s">
        <v>84</v>
      </c>
      <c r="H23" s="43">
        <f>4835+240</f>
        <v>5075</v>
      </c>
      <c r="I23" s="30">
        <f>4835+240</f>
        <v>5075</v>
      </c>
      <c r="J23" s="2"/>
      <c r="K23" s="2"/>
      <c r="L23" s="2"/>
      <c r="M23" s="2"/>
    </row>
    <row r="24" spans="1:13" s="7" customFormat="1" ht="33" x14ac:dyDescent="0.25">
      <c r="A24" s="38">
        <v>16</v>
      </c>
      <c r="B24" s="53" t="s">
        <v>194</v>
      </c>
      <c r="C24" s="56" t="s">
        <v>137</v>
      </c>
      <c r="D24" s="50" t="s">
        <v>542</v>
      </c>
      <c r="E24" s="39" t="s">
        <v>543</v>
      </c>
      <c r="F24" s="39">
        <v>1</v>
      </c>
      <c r="G24" s="42" t="s">
        <v>84</v>
      </c>
      <c r="H24" s="43">
        <v>2000</v>
      </c>
      <c r="I24" s="30">
        <v>2000</v>
      </c>
      <c r="J24" s="2"/>
      <c r="K24" s="2"/>
      <c r="L24" s="2"/>
      <c r="M24" s="2"/>
    </row>
    <row r="25" spans="1:13" s="7" customFormat="1" ht="33" x14ac:dyDescent="0.25">
      <c r="A25" s="38">
        <v>17</v>
      </c>
      <c r="B25" s="53" t="s">
        <v>195</v>
      </c>
      <c r="C25" s="56" t="s">
        <v>544</v>
      </c>
      <c r="D25" s="50" t="s">
        <v>545</v>
      </c>
      <c r="E25" s="39" t="s">
        <v>169</v>
      </c>
      <c r="F25" s="39">
        <v>12</v>
      </c>
      <c r="G25" s="39" t="s">
        <v>60</v>
      </c>
      <c r="H25" s="43">
        <f>1+1+3+2+6+3+1+1+1+1+1+1</f>
        <v>22</v>
      </c>
      <c r="I25" s="30">
        <f>1+1+3+2+6+3+1+1+1+1+1+1</f>
        <v>22</v>
      </c>
      <c r="J25" s="2"/>
      <c r="K25" s="2"/>
      <c r="L25" s="2"/>
      <c r="M25" s="2"/>
    </row>
    <row r="26" spans="1:13" s="7" customFormat="1" ht="33" x14ac:dyDescent="0.25">
      <c r="A26" s="38">
        <v>18</v>
      </c>
      <c r="B26" s="53" t="s">
        <v>196</v>
      </c>
      <c r="C26" s="56" t="s">
        <v>546</v>
      </c>
      <c r="D26" s="50" t="s">
        <v>547</v>
      </c>
      <c r="E26" s="39" t="s">
        <v>44</v>
      </c>
      <c r="F26" s="39">
        <v>2</v>
      </c>
      <c r="G26" s="39" t="s">
        <v>68</v>
      </c>
      <c r="H26" s="43">
        <f>200+200</f>
        <v>400</v>
      </c>
      <c r="I26" s="30">
        <f>200+200</f>
        <v>400</v>
      </c>
      <c r="J26" s="2"/>
      <c r="K26" s="2"/>
      <c r="L26" s="2"/>
      <c r="M26" s="2"/>
    </row>
    <row r="27" spans="1:13" s="7" customFormat="1" ht="33" x14ac:dyDescent="0.25">
      <c r="A27" s="38">
        <v>19</v>
      </c>
      <c r="B27" s="53" t="s">
        <v>197</v>
      </c>
      <c r="C27" s="56" t="s">
        <v>137</v>
      </c>
      <c r="D27" s="50" t="s">
        <v>542</v>
      </c>
      <c r="E27" s="39" t="s">
        <v>101</v>
      </c>
      <c r="F27" s="39">
        <v>1</v>
      </c>
      <c r="G27" s="39" t="s">
        <v>84</v>
      </c>
      <c r="H27" s="43">
        <v>1380</v>
      </c>
      <c r="I27" s="30">
        <v>1380</v>
      </c>
      <c r="J27" s="2"/>
      <c r="K27" s="2"/>
      <c r="L27" s="2"/>
      <c r="M27" s="2"/>
    </row>
    <row r="28" spans="1:13" s="7" customFormat="1" ht="33" x14ac:dyDescent="0.25">
      <c r="A28" s="38">
        <v>20</v>
      </c>
      <c r="B28" s="53" t="s">
        <v>198</v>
      </c>
      <c r="C28" s="54" t="s">
        <v>132</v>
      </c>
      <c r="D28" s="50" t="s">
        <v>548</v>
      </c>
      <c r="E28" s="43" t="s">
        <v>49</v>
      </c>
      <c r="F28" s="43">
        <v>1</v>
      </c>
      <c r="G28" s="43" t="s">
        <v>57</v>
      </c>
      <c r="H28" s="43">
        <v>47898</v>
      </c>
      <c r="I28" s="30">
        <v>47898</v>
      </c>
      <c r="J28" s="2"/>
      <c r="K28" s="2"/>
      <c r="L28" s="2"/>
      <c r="M28" s="2"/>
    </row>
    <row r="29" spans="1:13" s="7" customFormat="1" ht="49.5" x14ac:dyDescent="0.25">
      <c r="A29" s="38">
        <v>21</v>
      </c>
      <c r="B29" s="53" t="s">
        <v>179</v>
      </c>
      <c r="C29" s="54" t="s">
        <v>523</v>
      </c>
      <c r="D29" s="50" t="s">
        <v>549</v>
      </c>
      <c r="E29" s="43" t="s">
        <v>51</v>
      </c>
      <c r="F29" s="43">
        <v>6</v>
      </c>
      <c r="G29" s="43" t="s">
        <v>538</v>
      </c>
      <c r="H29" s="43">
        <f>4+5+8+6+6+4</f>
        <v>33</v>
      </c>
      <c r="I29" s="30">
        <f>4+5+8+6+6+4</f>
        <v>33</v>
      </c>
      <c r="J29" s="2"/>
      <c r="K29" s="2"/>
      <c r="L29" s="2"/>
      <c r="M29" s="2"/>
    </row>
    <row r="30" spans="1:13" s="7" customFormat="1" ht="33" x14ac:dyDescent="0.25">
      <c r="A30" s="38">
        <v>22</v>
      </c>
      <c r="B30" s="53" t="s">
        <v>199</v>
      </c>
      <c r="C30" s="54" t="s">
        <v>152</v>
      </c>
      <c r="D30" s="50" t="s">
        <v>550</v>
      </c>
      <c r="E30" s="43" t="s">
        <v>551</v>
      </c>
      <c r="F30" s="43">
        <v>11</v>
      </c>
      <c r="G30" s="43" t="s">
        <v>538</v>
      </c>
      <c r="H30" s="43">
        <f>4630+2475+510+36+273+1551+300+20+246+115+50</f>
        <v>10206</v>
      </c>
      <c r="I30" s="30">
        <f>4630+2475+510+36+273+1551+300+20+246+115+50</f>
        <v>10206</v>
      </c>
      <c r="J30" s="2"/>
      <c r="K30" s="2"/>
      <c r="L30" s="2"/>
      <c r="M30" s="2"/>
    </row>
    <row r="31" spans="1:13" s="7" customFormat="1" ht="33" x14ac:dyDescent="0.25">
      <c r="A31" s="38">
        <v>23</v>
      </c>
      <c r="B31" s="39" t="s">
        <v>200</v>
      </c>
      <c r="C31" s="58" t="s">
        <v>552</v>
      </c>
      <c r="D31" s="58" t="s">
        <v>553</v>
      </c>
      <c r="E31" s="39" t="s">
        <v>46</v>
      </c>
      <c r="F31" s="43">
        <v>1</v>
      </c>
      <c r="G31" s="42" t="s">
        <v>57</v>
      </c>
      <c r="H31" s="43">
        <v>2025</v>
      </c>
      <c r="I31" s="30">
        <v>2025</v>
      </c>
      <c r="J31" s="2"/>
      <c r="K31" s="2"/>
      <c r="L31" s="2"/>
      <c r="M31" s="2"/>
    </row>
    <row r="32" spans="1:13" s="7" customFormat="1" ht="33" x14ac:dyDescent="0.25">
      <c r="A32" s="38">
        <v>24</v>
      </c>
      <c r="B32" s="38" t="s">
        <v>201</v>
      </c>
      <c r="C32" s="59" t="s">
        <v>35</v>
      </c>
      <c r="D32" s="59" t="s">
        <v>36</v>
      </c>
      <c r="E32" s="38" t="s">
        <v>97</v>
      </c>
      <c r="F32" s="35">
        <v>2</v>
      </c>
      <c r="G32" s="35" t="s">
        <v>56</v>
      </c>
      <c r="H32" s="60">
        <v>32</v>
      </c>
      <c r="I32" s="18">
        <v>32</v>
      </c>
      <c r="J32" s="2"/>
      <c r="K32" s="2"/>
      <c r="L32" s="2"/>
      <c r="M32" s="2"/>
    </row>
    <row r="33" spans="1:13" s="7" customFormat="1" x14ac:dyDescent="0.25">
      <c r="A33" s="38">
        <v>25</v>
      </c>
      <c r="B33" s="38" t="s">
        <v>202</v>
      </c>
      <c r="C33" s="59" t="s">
        <v>87</v>
      </c>
      <c r="D33" s="59" t="s">
        <v>88</v>
      </c>
      <c r="E33" s="38" t="s">
        <v>175</v>
      </c>
      <c r="F33" s="35">
        <v>2</v>
      </c>
      <c r="G33" s="61" t="s">
        <v>84</v>
      </c>
      <c r="H33" s="35">
        <v>648</v>
      </c>
      <c r="I33" s="15">
        <v>648</v>
      </c>
      <c r="J33" s="2"/>
      <c r="K33" s="2"/>
      <c r="L33" s="2"/>
      <c r="M33" s="2"/>
    </row>
    <row r="34" spans="1:13" s="7" customFormat="1" ht="33" x14ac:dyDescent="0.25">
      <c r="A34" s="38">
        <v>26</v>
      </c>
      <c r="B34" s="38" t="s">
        <v>203</v>
      </c>
      <c r="C34" s="62" t="s">
        <v>554</v>
      </c>
      <c r="D34" s="63" t="s">
        <v>16</v>
      </c>
      <c r="E34" s="38" t="s">
        <v>86</v>
      </c>
      <c r="F34" s="35">
        <v>2</v>
      </c>
      <c r="G34" s="61" t="s">
        <v>56</v>
      </c>
      <c r="H34" s="35">
        <v>1351</v>
      </c>
      <c r="I34" s="15">
        <v>1351</v>
      </c>
      <c r="J34" s="2"/>
      <c r="K34" s="2"/>
      <c r="L34" s="2"/>
      <c r="M34" s="2"/>
    </row>
    <row r="35" spans="1:13" s="7" customFormat="1" ht="33" x14ac:dyDescent="0.25">
      <c r="A35" s="38">
        <v>27</v>
      </c>
      <c r="B35" s="38" t="s">
        <v>204</v>
      </c>
      <c r="C35" s="40" t="s">
        <v>29</v>
      </c>
      <c r="D35" s="64" t="s">
        <v>30</v>
      </c>
      <c r="E35" s="38" t="s">
        <v>48</v>
      </c>
      <c r="F35" s="35">
        <v>5</v>
      </c>
      <c r="G35" s="61" t="s">
        <v>56</v>
      </c>
      <c r="H35" s="35">
        <v>5008</v>
      </c>
      <c r="I35" s="15">
        <v>5008</v>
      </c>
      <c r="J35" s="2"/>
      <c r="K35" s="2"/>
      <c r="L35" s="2"/>
      <c r="M35" s="2"/>
    </row>
    <row r="36" spans="1:13" s="7" customFormat="1" ht="33" x14ac:dyDescent="0.25">
      <c r="A36" s="38">
        <v>28</v>
      </c>
      <c r="B36" s="38" t="s">
        <v>205</v>
      </c>
      <c r="C36" s="40" t="s">
        <v>17</v>
      </c>
      <c r="D36" s="64" t="s">
        <v>18</v>
      </c>
      <c r="E36" s="38" t="s">
        <v>46</v>
      </c>
      <c r="F36" s="35">
        <v>1</v>
      </c>
      <c r="G36" s="61" t="s">
        <v>57</v>
      </c>
      <c r="H36" s="35">
        <v>1398</v>
      </c>
      <c r="I36" s="15">
        <v>1398</v>
      </c>
      <c r="J36" s="2"/>
      <c r="K36" s="2"/>
      <c r="L36" s="2"/>
      <c r="M36" s="2"/>
    </row>
    <row r="37" spans="1:13" s="7" customFormat="1" ht="33" x14ac:dyDescent="0.25">
      <c r="A37" s="38">
        <v>29</v>
      </c>
      <c r="B37" s="38" t="s">
        <v>206</v>
      </c>
      <c r="C37" s="62" t="s">
        <v>555</v>
      </c>
      <c r="D37" s="63" t="s">
        <v>556</v>
      </c>
      <c r="E37" s="38" t="s">
        <v>557</v>
      </c>
      <c r="F37" s="38">
        <v>1</v>
      </c>
      <c r="G37" s="38" t="s">
        <v>68</v>
      </c>
      <c r="H37" s="35">
        <v>1800</v>
      </c>
      <c r="I37" s="15">
        <v>1800</v>
      </c>
      <c r="J37" s="2"/>
      <c r="K37" s="2"/>
      <c r="L37" s="2"/>
      <c r="M37" s="2"/>
    </row>
    <row r="38" spans="1:13" s="7" customFormat="1" ht="33" x14ac:dyDescent="0.25">
      <c r="A38" s="38">
        <v>30</v>
      </c>
      <c r="B38" s="38" t="s">
        <v>207</v>
      </c>
      <c r="C38" s="62" t="s">
        <v>73</v>
      </c>
      <c r="D38" s="63" t="s">
        <v>74</v>
      </c>
      <c r="E38" s="38" t="s">
        <v>41</v>
      </c>
      <c r="F38" s="38">
        <v>1</v>
      </c>
      <c r="G38" s="38" t="s">
        <v>56</v>
      </c>
      <c r="H38" s="35">
        <v>2584</v>
      </c>
      <c r="I38" s="15">
        <v>2584</v>
      </c>
      <c r="J38" s="2"/>
      <c r="K38" s="2"/>
      <c r="L38" s="2"/>
      <c r="M38" s="2"/>
    </row>
    <row r="39" spans="1:13" s="7" customFormat="1" ht="33" x14ac:dyDescent="0.25">
      <c r="A39" s="38">
        <v>31</v>
      </c>
      <c r="B39" s="38" t="s">
        <v>208</v>
      </c>
      <c r="C39" s="62" t="s">
        <v>73</v>
      </c>
      <c r="D39" s="63" t="s">
        <v>74</v>
      </c>
      <c r="E39" s="38" t="s">
        <v>558</v>
      </c>
      <c r="F39" s="38">
        <v>1</v>
      </c>
      <c r="G39" s="38" t="s">
        <v>56</v>
      </c>
      <c r="H39" s="35">
        <v>1373</v>
      </c>
      <c r="I39" s="15">
        <v>1373</v>
      </c>
      <c r="J39" s="2"/>
      <c r="K39" s="2"/>
      <c r="L39" s="2"/>
      <c r="M39" s="2"/>
    </row>
    <row r="40" spans="1:13" s="7" customFormat="1" ht="33" x14ac:dyDescent="0.25">
      <c r="A40" s="38">
        <v>32</v>
      </c>
      <c r="B40" s="38" t="s">
        <v>209</v>
      </c>
      <c r="C40" s="59" t="s">
        <v>35</v>
      </c>
      <c r="D40" s="59" t="s">
        <v>36</v>
      </c>
      <c r="E40" s="38" t="s">
        <v>61</v>
      </c>
      <c r="F40" s="35">
        <v>3</v>
      </c>
      <c r="G40" s="35" t="s">
        <v>56</v>
      </c>
      <c r="H40" s="35">
        <v>533</v>
      </c>
      <c r="I40" s="15">
        <v>533</v>
      </c>
      <c r="J40" s="2"/>
      <c r="K40" s="2"/>
      <c r="L40" s="2"/>
      <c r="M40" s="2"/>
    </row>
    <row r="41" spans="1:13" s="7" customFormat="1" ht="33" x14ac:dyDescent="0.25">
      <c r="A41" s="38">
        <v>33</v>
      </c>
      <c r="B41" s="38" t="s">
        <v>210</v>
      </c>
      <c r="C41" s="59" t="s">
        <v>35</v>
      </c>
      <c r="D41" s="59" t="s">
        <v>36</v>
      </c>
      <c r="E41" s="38" t="s">
        <v>61</v>
      </c>
      <c r="F41" s="35">
        <v>15</v>
      </c>
      <c r="G41" s="35" t="s">
        <v>56</v>
      </c>
      <c r="H41" s="35">
        <v>196</v>
      </c>
      <c r="I41" s="15">
        <v>196</v>
      </c>
      <c r="J41" s="2"/>
      <c r="K41" s="2"/>
      <c r="L41" s="2"/>
      <c r="M41" s="2"/>
    </row>
    <row r="42" spans="1:13" s="7" customFormat="1" ht="33" x14ac:dyDescent="0.25">
      <c r="A42" s="38">
        <v>34</v>
      </c>
      <c r="B42" s="38" t="s">
        <v>211</v>
      </c>
      <c r="C42" s="59" t="s">
        <v>35</v>
      </c>
      <c r="D42" s="59" t="s">
        <v>36</v>
      </c>
      <c r="E42" s="38" t="s">
        <v>61</v>
      </c>
      <c r="F42" s="35">
        <v>8</v>
      </c>
      <c r="G42" s="35" t="s">
        <v>56</v>
      </c>
      <c r="H42" s="35">
        <v>141</v>
      </c>
      <c r="I42" s="15">
        <v>141</v>
      </c>
      <c r="J42" s="2"/>
      <c r="K42" s="2"/>
      <c r="L42" s="2"/>
      <c r="M42" s="2"/>
    </row>
    <row r="43" spans="1:13" s="7" customFormat="1" ht="33" x14ac:dyDescent="0.25">
      <c r="A43" s="38">
        <v>35</v>
      </c>
      <c r="B43" s="38" t="s">
        <v>212</v>
      </c>
      <c r="C43" s="62" t="s">
        <v>128</v>
      </c>
      <c r="D43" s="63" t="s">
        <v>102</v>
      </c>
      <c r="E43" s="38" t="s">
        <v>49</v>
      </c>
      <c r="F43" s="35">
        <v>1</v>
      </c>
      <c r="G43" s="61" t="s">
        <v>58</v>
      </c>
      <c r="H43" s="35">
        <v>99.182000000000002</v>
      </c>
      <c r="I43" s="15">
        <v>99.182000000000002</v>
      </c>
      <c r="J43" s="2"/>
      <c r="K43" s="2"/>
      <c r="L43" s="2"/>
      <c r="M43" s="2"/>
    </row>
    <row r="44" spans="1:13" s="7" customFormat="1" ht="33" x14ac:dyDescent="0.25">
      <c r="A44" s="38">
        <v>36</v>
      </c>
      <c r="B44" s="38" t="s">
        <v>213</v>
      </c>
      <c r="C44" s="62" t="s">
        <v>128</v>
      </c>
      <c r="D44" s="63" t="s">
        <v>102</v>
      </c>
      <c r="E44" s="38" t="s">
        <v>49</v>
      </c>
      <c r="F44" s="35">
        <v>1</v>
      </c>
      <c r="G44" s="61" t="s">
        <v>58</v>
      </c>
      <c r="H44" s="35">
        <v>74.552000000000007</v>
      </c>
      <c r="I44" s="15">
        <v>74.552000000000007</v>
      </c>
      <c r="J44" s="2"/>
      <c r="K44" s="2"/>
      <c r="L44" s="2"/>
      <c r="M44" s="2"/>
    </row>
    <row r="45" spans="1:13" s="7" customFormat="1" ht="33" x14ac:dyDescent="0.25">
      <c r="A45" s="38">
        <v>37</v>
      </c>
      <c r="B45" s="38" t="s">
        <v>214</v>
      </c>
      <c r="C45" s="62" t="s">
        <v>554</v>
      </c>
      <c r="D45" s="63" t="s">
        <v>16</v>
      </c>
      <c r="E45" s="38" t="s">
        <v>86</v>
      </c>
      <c r="F45" s="35">
        <v>2</v>
      </c>
      <c r="G45" s="61" t="s">
        <v>56</v>
      </c>
      <c r="H45" s="35">
        <v>400</v>
      </c>
      <c r="I45" s="15">
        <v>400</v>
      </c>
      <c r="J45" s="2"/>
      <c r="K45" s="2"/>
      <c r="L45" s="2"/>
      <c r="M45" s="2"/>
    </row>
    <row r="46" spans="1:13" s="7" customFormat="1" ht="33" x14ac:dyDescent="0.25">
      <c r="A46" s="38">
        <v>38</v>
      </c>
      <c r="B46" s="38" t="s">
        <v>215</v>
      </c>
      <c r="C46" s="62" t="s">
        <v>554</v>
      </c>
      <c r="D46" s="63" t="s">
        <v>559</v>
      </c>
      <c r="E46" s="38" t="s">
        <v>117</v>
      </c>
      <c r="F46" s="35">
        <v>1</v>
      </c>
      <c r="G46" s="61" t="s">
        <v>56</v>
      </c>
      <c r="H46" s="35">
        <v>10560</v>
      </c>
      <c r="I46" s="15">
        <v>10560</v>
      </c>
      <c r="J46" s="2"/>
      <c r="K46" s="2"/>
      <c r="L46" s="2"/>
      <c r="M46" s="2"/>
    </row>
    <row r="47" spans="1:13" s="7" customFormat="1" ht="33" x14ac:dyDescent="0.25">
      <c r="A47" s="38">
        <v>39</v>
      </c>
      <c r="B47" s="38" t="s">
        <v>216</v>
      </c>
      <c r="C47" s="62" t="s">
        <v>554</v>
      </c>
      <c r="D47" s="63" t="s">
        <v>560</v>
      </c>
      <c r="E47" s="38" t="s">
        <v>176</v>
      </c>
      <c r="F47" s="35">
        <v>4</v>
      </c>
      <c r="G47" s="61" t="s">
        <v>56</v>
      </c>
      <c r="H47" s="35">
        <v>16176</v>
      </c>
      <c r="I47" s="15">
        <v>16176</v>
      </c>
      <c r="J47" s="2"/>
      <c r="K47" s="2"/>
      <c r="L47" s="2"/>
      <c r="M47" s="2"/>
    </row>
    <row r="48" spans="1:13" s="7" customFormat="1" ht="33" x14ac:dyDescent="0.25">
      <c r="A48" s="38">
        <v>40</v>
      </c>
      <c r="B48" s="38" t="s">
        <v>217</v>
      </c>
      <c r="C48" s="62" t="s">
        <v>561</v>
      </c>
      <c r="D48" s="63" t="s">
        <v>28</v>
      </c>
      <c r="E48" s="38" t="s">
        <v>562</v>
      </c>
      <c r="F48" s="35">
        <v>2</v>
      </c>
      <c r="G48" s="61" t="s">
        <v>57</v>
      </c>
      <c r="H48" s="35">
        <v>21220</v>
      </c>
      <c r="I48" s="15">
        <v>21220</v>
      </c>
      <c r="J48" s="2"/>
      <c r="K48" s="2"/>
      <c r="L48" s="2"/>
      <c r="M48" s="2"/>
    </row>
    <row r="49" spans="1:13" s="7" customFormat="1" ht="33" x14ac:dyDescent="0.25">
      <c r="A49" s="38">
        <v>41</v>
      </c>
      <c r="B49" s="38" t="s">
        <v>218</v>
      </c>
      <c r="C49" s="62" t="s">
        <v>563</v>
      </c>
      <c r="D49" s="63" t="s">
        <v>564</v>
      </c>
      <c r="E49" s="38" t="s">
        <v>565</v>
      </c>
      <c r="F49" s="35">
        <v>3</v>
      </c>
      <c r="G49" s="61" t="s">
        <v>57</v>
      </c>
      <c r="H49" s="35">
        <v>11208</v>
      </c>
      <c r="I49" s="15">
        <v>11208</v>
      </c>
      <c r="J49" s="2"/>
      <c r="K49" s="2"/>
      <c r="L49" s="2"/>
      <c r="M49" s="2"/>
    </row>
    <row r="50" spans="1:13" s="7" customFormat="1" ht="33" x14ac:dyDescent="0.25">
      <c r="A50" s="38">
        <v>42</v>
      </c>
      <c r="B50" s="38" t="s">
        <v>219</v>
      </c>
      <c r="C50" s="65" t="s">
        <v>566</v>
      </c>
      <c r="D50" s="58" t="s">
        <v>567</v>
      </c>
      <c r="E50" s="38" t="s">
        <v>568</v>
      </c>
      <c r="F50" s="35">
        <v>1</v>
      </c>
      <c r="G50" s="61" t="s">
        <v>68</v>
      </c>
      <c r="H50" s="35">
        <v>122</v>
      </c>
      <c r="I50" s="15">
        <v>122</v>
      </c>
      <c r="J50" s="2"/>
      <c r="K50" s="2"/>
      <c r="L50" s="2"/>
      <c r="M50" s="2"/>
    </row>
    <row r="51" spans="1:13" s="7" customFormat="1" ht="33" x14ac:dyDescent="0.25">
      <c r="A51" s="38">
        <v>43</v>
      </c>
      <c r="B51" s="38" t="s">
        <v>220</v>
      </c>
      <c r="C51" s="62" t="s">
        <v>22</v>
      </c>
      <c r="D51" s="63" t="s">
        <v>23</v>
      </c>
      <c r="E51" s="38" t="s">
        <v>61</v>
      </c>
      <c r="F51" s="35">
        <v>4</v>
      </c>
      <c r="G51" s="35" t="s">
        <v>60</v>
      </c>
      <c r="H51" s="35">
        <v>118</v>
      </c>
      <c r="I51" s="15">
        <v>118</v>
      </c>
      <c r="J51" s="2"/>
      <c r="K51" s="2"/>
      <c r="L51" s="2"/>
      <c r="M51" s="2"/>
    </row>
    <row r="52" spans="1:13" s="7" customFormat="1" ht="33" x14ac:dyDescent="0.25">
      <c r="A52" s="38">
        <v>44</v>
      </c>
      <c r="B52" s="38" t="s">
        <v>221</v>
      </c>
      <c r="C52" s="59" t="s">
        <v>138</v>
      </c>
      <c r="D52" s="59" t="s">
        <v>569</v>
      </c>
      <c r="E52" s="38" t="s">
        <v>91</v>
      </c>
      <c r="F52" s="43">
        <v>9</v>
      </c>
      <c r="G52" s="43" t="s">
        <v>57</v>
      </c>
      <c r="H52" s="43">
        <v>176550</v>
      </c>
      <c r="I52" s="17">
        <v>176550</v>
      </c>
      <c r="J52" s="2"/>
      <c r="K52" s="2"/>
      <c r="L52" s="2"/>
      <c r="M52" s="2"/>
    </row>
    <row r="53" spans="1:13" s="7" customFormat="1" ht="33" x14ac:dyDescent="0.25">
      <c r="A53" s="38">
        <v>45</v>
      </c>
      <c r="B53" s="38" t="s">
        <v>222</v>
      </c>
      <c r="C53" s="59" t="s">
        <v>138</v>
      </c>
      <c r="D53" s="59" t="s">
        <v>569</v>
      </c>
      <c r="E53" s="38" t="s">
        <v>91</v>
      </c>
      <c r="F53" s="43">
        <v>1</v>
      </c>
      <c r="G53" s="43" t="s">
        <v>57</v>
      </c>
      <c r="H53" s="43">
        <v>7490</v>
      </c>
      <c r="I53" s="17">
        <v>7490</v>
      </c>
      <c r="J53" s="2"/>
      <c r="K53" s="2"/>
      <c r="L53" s="2"/>
      <c r="M53" s="2"/>
    </row>
    <row r="54" spans="1:13" s="7" customFormat="1" ht="33" x14ac:dyDescent="0.25">
      <c r="A54" s="38">
        <v>46</v>
      </c>
      <c r="B54" s="38" t="s">
        <v>223</v>
      </c>
      <c r="C54" s="59" t="s">
        <v>138</v>
      </c>
      <c r="D54" s="59" t="s">
        <v>569</v>
      </c>
      <c r="E54" s="38" t="s">
        <v>91</v>
      </c>
      <c r="F54" s="43">
        <v>2</v>
      </c>
      <c r="G54" s="43" t="s">
        <v>57</v>
      </c>
      <c r="H54" s="43">
        <v>19680</v>
      </c>
      <c r="I54" s="17">
        <v>19680</v>
      </c>
      <c r="J54" s="2"/>
      <c r="K54" s="2"/>
      <c r="L54" s="2"/>
      <c r="M54" s="2"/>
    </row>
    <row r="55" spans="1:13" s="7" customFormat="1" ht="33" x14ac:dyDescent="0.25">
      <c r="A55" s="38">
        <v>47</v>
      </c>
      <c r="B55" s="38" t="s">
        <v>224</v>
      </c>
      <c r="C55" s="59" t="s">
        <v>138</v>
      </c>
      <c r="D55" s="59" t="s">
        <v>569</v>
      </c>
      <c r="E55" s="38" t="s">
        <v>91</v>
      </c>
      <c r="F55" s="43">
        <v>5</v>
      </c>
      <c r="G55" s="43" t="s">
        <v>57</v>
      </c>
      <c r="H55" s="43">
        <v>79020</v>
      </c>
      <c r="I55" s="17">
        <v>79020</v>
      </c>
      <c r="J55" s="2"/>
      <c r="K55" s="2"/>
      <c r="L55" s="2"/>
      <c r="M55" s="2"/>
    </row>
    <row r="56" spans="1:13" s="7" customFormat="1" ht="33" x14ac:dyDescent="0.25">
      <c r="A56" s="38">
        <v>48</v>
      </c>
      <c r="B56" s="38" t="s">
        <v>225</v>
      </c>
      <c r="C56" s="59" t="s">
        <v>138</v>
      </c>
      <c r="D56" s="59" t="s">
        <v>569</v>
      </c>
      <c r="E56" s="38" t="s">
        <v>42</v>
      </c>
      <c r="F56" s="43">
        <v>3</v>
      </c>
      <c r="G56" s="43" t="s">
        <v>57</v>
      </c>
      <c r="H56" s="43">
        <v>30500</v>
      </c>
      <c r="I56" s="17">
        <v>30500</v>
      </c>
      <c r="J56" s="2"/>
      <c r="K56" s="2"/>
      <c r="L56" s="2"/>
      <c r="M56" s="2"/>
    </row>
    <row r="57" spans="1:13" s="7" customFormat="1" ht="33" x14ac:dyDescent="0.25">
      <c r="A57" s="38">
        <v>49</v>
      </c>
      <c r="B57" s="38" t="s">
        <v>226</v>
      </c>
      <c r="C57" s="59" t="s">
        <v>138</v>
      </c>
      <c r="D57" s="59" t="s">
        <v>569</v>
      </c>
      <c r="E57" s="38" t="s">
        <v>42</v>
      </c>
      <c r="F57" s="43">
        <v>1</v>
      </c>
      <c r="G57" s="43" t="s">
        <v>57</v>
      </c>
      <c r="H57" s="43">
        <v>5180</v>
      </c>
      <c r="I57" s="17">
        <v>5180</v>
      </c>
      <c r="J57" s="2"/>
      <c r="K57" s="2"/>
      <c r="L57" s="2"/>
      <c r="M57" s="2"/>
    </row>
    <row r="58" spans="1:13" s="7" customFormat="1" ht="33" x14ac:dyDescent="0.25">
      <c r="A58" s="38">
        <v>50</v>
      </c>
      <c r="B58" s="38" t="s">
        <v>227</v>
      </c>
      <c r="C58" s="59" t="s">
        <v>138</v>
      </c>
      <c r="D58" s="59" t="s">
        <v>569</v>
      </c>
      <c r="E58" s="38" t="s">
        <v>42</v>
      </c>
      <c r="F58" s="43">
        <v>1</v>
      </c>
      <c r="G58" s="43" t="s">
        <v>57</v>
      </c>
      <c r="H58" s="43">
        <v>11440</v>
      </c>
      <c r="I58" s="17">
        <v>11440</v>
      </c>
      <c r="J58" s="2"/>
      <c r="K58" s="2"/>
      <c r="L58" s="2"/>
      <c r="M58" s="2"/>
    </row>
    <row r="59" spans="1:13" s="7" customFormat="1" ht="33" x14ac:dyDescent="0.25">
      <c r="A59" s="38">
        <v>51</v>
      </c>
      <c r="B59" s="38" t="s">
        <v>228</v>
      </c>
      <c r="C59" s="59" t="s">
        <v>138</v>
      </c>
      <c r="D59" s="59" t="s">
        <v>569</v>
      </c>
      <c r="E59" s="38" t="s">
        <v>42</v>
      </c>
      <c r="F59" s="43">
        <v>1</v>
      </c>
      <c r="G59" s="43" t="s">
        <v>57</v>
      </c>
      <c r="H59" s="43">
        <v>4930</v>
      </c>
      <c r="I59" s="17">
        <v>4930</v>
      </c>
    </row>
    <row r="60" spans="1:13" s="7" customFormat="1" ht="33" x14ac:dyDescent="0.25">
      <c r="A60" s="38">
        <v>52</v>
      </c>
      <c r="B60" s="38" t="s">
        <v>229</v>
      </c>
      <c r="C60" s="59" t="s">
        <v>138</v>
      </c>
      <c r="D60" s="59" t="s">
        <v>569</v>
      </c>
      <c r="E60" s="38" t="s">
        <v>42</v>
      </c>
      <c r="F60" s="43">
        <v>2</v>
      </c>
      <c r="G60" s="43" t="s">
        <v>57</v>
      </c>
      <c r="H60" s="43">
        <v>18825</v>
      </c>
      <c r="I60" s="17">
        <v>18825</v>
      </c>
    </row>
    <row r="61" spans="1:13" s="7" customFormat="1" ht="49.5" x14ac:dyDescent="0.25">
      <c r="A61" s="38">
        <v>53</v>
      </c>
      <c r="B61" s="38" t="s">
        <v>230</v>
      </c>
      <c r="C61" s="59" t="s">
        <v>135</v>
      </c>
      <c r="D61" s="59" t="s">
        <v>570</v>
      </c>
      <c r="E61" s="38" t="s">
        <v>571</v>
      </c>
      <c r="F61" s="35">
        <v>1</v>
      </c>
      <c r="G61" s="61" t="s">
        <v>56</v>
      </c>
      <c r="H61" s="35">
        <v>2548</v>
      </c>
      <c r="I61" s="15">
        <v>2548</v>
      </c>
    </row>
    <row r="62" spans="1:13" s="7" customFormat="1" x14ac:dyDescent="0.25">
      <c r="A62" s="38">
        <v>54</v>
      </c>
      <c r="B62" s="38" t="s">
        <v>231</v>
      </c>
      <c r="C62" s="59" t="s">
        <v>166</v>
      </c>
      <c r="D62" s="59" t="s">
        <v>572</v>
      </c>
      <c r="E62" s="38" t="s">
        <v>573</v>
      </c>
      <c r="F62" s="35">
        <v>2</v>
      </c>
      <c r="G62" s="61" t="s">
        <v>57</v>
      </c>
      <c r="H62" s="35">
        <v>2928</v>
      </c>
      <c r="I62" s="15">
        <v>2928</v>
      </c>
    </row>
    <row r="63" spans="1:13" s="7" customFormat="1" ht="49.5" x14ac:dyDescent="0.25">
      <c r="A63" s="38">
        <v>55</v>
      </c>
      <c r="B63" s="38" t="s">
        <v>232</v>
      </c>
      <c r="C63" s="59" t="s">
        <v>574</v>
      </c>
      <c r="D63" s="59" t="s">
        <v>575</v>
      </c>
      <c r="E63" s="38" t="s">
        <v>576</v>
      </c>
      <c r="F63" s="35">
        <v>3</v>
      </c>
      <c r="G63" s="61" t="s">
        <v>56</v>
      </c>
      <c r="H63" s="35">
        <v>6</v>
      </c>
      <c r="I63" s="15">
        <v>6</v>
      </c>
    </row>
    <row r="64" spans="1:13" s="7" customFormat="1" ht="33" x14ac:dyDescent="0.25">
      <c r="A64" s="38">
        <v>56</v>
      </c>
      <c r="B64" s="38" t="s">
        <v>233</v>
      </c>
      <c r="C64" s="59" t="s">
        <v>153</v>
      </c>
      <c r="D64" s="59" t="s">
        <v>154</v>
      </c>
      <c r="E64" s="38" t="s">
        <v>47</v>
      </c>
      <c r="F64" s="35">
        <v>1</v>
      </c>
      <c r="G64" s="61" t="s">
        <v>57</v>
      </c>
      <c r="H64" s="35">
        <v>83330</v>
      </c>
      <c r="I64" s="15">
        <v>83330</v>
      </c>
    </row>
    <row r="65" spans="1:9" s="7" customFormat="1" ht="33" x14ac:dyDescent="0.25">
      <c r="A65" s="38">
        <v>57</v>
      </c>
      <c r="B65" s="66" t="s">
        <v>234</v>
      </c>
      <c r="C65" s="67" t="s">
        <v>156</v>
      </c>
      <c r="D65" s="68" t="s">
        <v>157</v>
      </c>
      <c r="E65" s="38" t="s">
        <v>41</v>
      </c>
      <c r="F65" s="35">
        <v>3</v>
      </c>
      <c r="G65" s="61" t="s">
        <v>56</v>
      </c>
      <c r="H65" s="35">
        <v>2656</v>
      </c>
      <c r="I65" s="15">
        <v>2656</v>
      </c>
    </row>
    <row r="66" spans="1:9" s="7" customFormat="1" ht="33" x14ac:dyDescent="0.25">
      <c r="A66" s="38">
        <v>58</v>
      </c>
      <c r="B66" s="69" t="s">
        <v>235</v>
      </c>
      <c r="C66" s="67" t="s">
        <v>577</v>
      </c>
      <c r="D66" s="70" t="s">
        <v>578</v>
      </c>
      <c r="E66" s="71" t="s">
        <v>46</v>
      </c>
      <c r="F66" s="35">
        <v>1</v>
      </c>
      <c r="G66" s="61" t="s">
        <v>57</v>
      </c>
      <c r="H66" s="35">
        <v>1195</v>
      </c>
      <c r="I66" s="15">
        <v>1195</v>
      </c>
    </row>
    <row r="67" spans="1:9" s="7" customFormat="1" ht="33" x14ac:dyDescent="0.25">
      <c r="A67" s="38">
        <v>59</v>
      </c>
      <c r="B67" s="66" t="s">
        <v>236</v>
      </c>
      <c r="C67" s="72" t="s">
        <v>579</v>
      </c>
      <c r="D67" s="68" t="s">
        <v>580</v>
      </c>
      <c r="E67" s="71" t="s">
        <v>581</v>
      </c>
      <c r="F67" s="35">
        <v>1</v>
      </c>
      <c r="G67" s="61" t="s">
        <v>56</v>
      </c>
      <c r="H67" s="35">
        <v>3</v>
      </c>
      <c r="I67" s="15">
        <v>3</v>
      </c>
    </row>
    <row r="68" spans="1:9" s="7" customFormat="1" ht="33" x14ac:dyDescent="0.25">
      <c r="A68" s="38">
        <v>60</v>
      </c>
      <c r="B68" s="66" t="s">
        <v>237</v>
      </c>
      <c r="C68" s="67" t="s">
        <v>582</v>
      </c>
      <c r="D68" s="70" t="s">
        <v>583</v>
      </c>
      <c r="E68" s="73" t="s">
        <v>169</v>
      </c>
      <c r="F68" s="35">
        <v>3</v>
      </c>
      <c r="G68" s="61" t="s">
        <v>56</v>
      </c>
      <c r="H68" s="35">
        <v>20435</v>
      </c>
      <c r="I68" s="15">
        <v>20435</v>
      </c>
    </row>
    <row r="69" spans="1:9" s="7" customFormat="1" ht="33" x14ac:dyDescent="0.25">
      <c r="A69" s="38">
        <v>61</v>
      </c>
      <c r="B69" s="66" t="s">
        <v>238</v>
      </c>
      <c r="C69" s="67" t="s">
        <v>584</v>
      </c>
      <c r="D69" s="68" t="s">
        <v>585</v>
      </c>
      <c r="E69" s="38" t="s">
        <v>586</v>
      </c>
      <c r="F69" s="38">
        <v>10</v>
      </c>
      <c r="G69" s="61" t="s">
        <v>68</v>
      </c>
      <c r="H69" s="35">
        <v>29500</v>
      </c>
      <c r="I69" s="15">
        <v>29500</v>
      </c>
    </row>
    <row r="70" spans="1:9" s="7" customFormat="1" ht="49.5" x14ac:dyDescent="0.25">
      <c r="A70" s="38">
        <v>62</v>
      </c>
      <c r="B70" s="69" t="s">
        <v>239</v>
      </c>
      <c r="C70" s="72" t="s">
        <v>587</v>
      </c>
      <c r="D70" s="70" t="s">
        <v>588</v>
      </c>
      <c r="E70" s="38" t="s">
        <v>589</v>
      </c>
      <c r="F70" s="35">
        <v>1</v>
      </c>
      <c r="G70" s="61" t="s">
        <v>56</v>
      </c>
      <c r="H70" s="35">
        <v>350</v>
      </c>
      <c r="I70" s="15">
        <v>350</v>
      </c>
    </row>
    <row r="71" spans="1:9" s="7" customFormat="1" ht="33" x14ac:dyDescent="0.25">
      <c r="A71" s="38">
        <v>63</v>
      </c>
      <c r="B71" s="38" t="s">
        <v>240</v>
      </c>
      <c r="C71" s="59" t="s">
        <v>590</v>
      </c>
      <c r="D71" s="59" t="s">
        <v>591</v>
      </c>
      <c r="E71" s="38" t="s">
        <v>51</v>
      </c>
      <c r="F71" s="35">
        <v>1</v>
      </c>
      <c r="G71" s="61" t="s">
        <v>56</v>
      </c>
      <c r="H71" s="35">
        <v>1300</v>
      </c>
      <c r="I71" s="15">
        <v>1300</v>
      </c>
    </row>
    <row r="72" spans="1:9" s="7" customFormat="1" ht="33" x14ac:dyDescent="0.25">
      <c r="A72" s="38">
        <v>64</v>
      </c>
      <c r="B72" s="38" t="s">
        <v>241</v>
      </c>
      <c r="C72" s="59" t="s">
        <v>592</v>
      </c>
      <c r="D72" s="59" t="s">
        <v>593</v>
      </c>
      <c r="E72" s="38" t="s">
        <v>169</v>
      </c>
      <c r="F72" s="35">
        <v>2</v>
      </c>
      <c r="G72" s="61" t="s">
        <v>55</v>
      </c>
      <c r="H72" s="35">
        <v>60</v>
      </c>
      <c r="I72" s="15">
        <v>60</v>
      </c>
    </row>
    <row r="73" spans="1:9" s="7" customFormat="1" ht="49.5" x14ac:dyDescent="0.25">
      <c r="A73" s="38">
        <v>65</v>
      </c>
      <c r="B73" s="38" t="s">
        <v>242</v>
      </c>
      <c r="C73" s="59" t="s">
        <v>594</v>
      </c>
      <c r="D73" s="59" t="s">
        <v>595</v>
      </c>
      <c r="E73" s="38" t="s">
        <v>596</v>
      </c>
      <c r="F73" s="35">
        <v>1</v>
      </c>
      <c r="G73" s="61" t="s">
        <v>56</v>
      </c>
      <c r="H73" s="35">
        <v>500</v>
      </c>
      <c r="I73" s="15">
        <v>500</v>
      </c>
    </row>
    <row r="74" spans="1:9" s="7" customFormat="1" ht="33" x14ac:dyDescent="0.25">
      <c r="A74" s="38">
        <v>66</v>
      </c>
      <c r="B74" s="38" t="s">
        <v>243</v>
      </c>
      <c r="C74" s="59" t="s">
        <v>597</v>
      </c>
      <c r="D74" s="59" t="s">
        <v>598</v>
      </c>
      <c r="E74" s="38" t="s">
        <v>599</v>
      </c>
      <c r="F74" s="35">
        <v>3</v>
      </c>
      <c r="G74" s="61" t="s">
        <v>56</v>
      </c>
      <c r="H74" s="35">
        <f>110+105</f>
        <v>215</v>
      </c>
      <c r="I74" s="15">
        <f>110+105</f>
        <v>215</v>
      </c>
    </row>
    <row r="75" spans="1:9" s="7" customFormat="1" ht="66" customHeight="1" x14ac:dyDescent="0.25">
      <c r="A75" s="38">
        <v>67</v>
      </c>
      <c r="B75" s="38" t="s">
        <v>244</v>
      </c>
      <c r="C75" s="59" t="s">
        <v>17</v>
      </c>
      <c r="D75" s="59" t="s">
        <v>600</v>
      </c>
      <c r="E75" s="38" t="s">
        <v>596</v>
      </c>
      <c r="F75" s="35">
        <v>4</v>
      </c>
      <c r="G75" s="61" t="s">
        <v>57</v>
      </c>
      <c r="H75" s="35">
        <f>2852+2053+1568+833</f>
        <v>7306</v>
      </c>
      <c r="I75" s="15">
        <f>2852+2053+1568+833</f>
        <v>7306</v>
      </c>
    </row>
    <row r="76" spans="1:9" s="7" customFormat="1" ht="49.5" x14ac:dyDescent="0.25">
      <c r="A76" s="38">
        <v>68</v>
      </c>
      <c r="B76" s="38" t="s">
        <v>245</v>
      </c>
      <c r="C76" s="59" t="s">
        <v>17</v>
      </c>
      <c r="D76" s="59" t="s">
        <v>600</v>
      </c>
      <c r="E76" s="38" t="s">
        <v>596</v>
      </c>
      <c r="F76" s="35">
        <v>1</v>
      </c>
      <c r="G76" s="61" t="s">
        <v>57</v>
      </c>
      <c r="H76" s="35">
        <v>29</v>
      </c>
      <c r="I76" s="15">
        <v>29</v>
      </c>
    </row>
    <row r="77" spans="1:9" s="7" customFormat="1" ht="33" x14ac:dyDescent="0.25">
      <c r="A77" s="38">
        <v>69</v>
      </c>
      <c r="B77" s="38" t="s">
        <v>246</v>
      </c>
      <c r="C77" s="59" t="s">
        <v>134</v>
      </c>
      <c r="D77" s="59" t="s">
        <v>155</v>
      </c>
      <c r="E77" s="38" t="s">
        <v>596</v>
      </c>
      <c r="F77" s="35">
        <v>2</v>
      </c>
      <c r="G77" s="61" t="s">
        <v>57</v>
      </c>
      <c r="H77" s="35">
        <f>1776+272</f>
        <v>2048</v>
      </c>
      <c r="I77" s="15">
        <f>1776+272</f>
        <v>2048</v>
      </c>
    </row>
    <row r="78" spans="1:9" s="7" customFormat="1" ht="49.5" x14ac:dyDescent="0.25">
      <c r="A78" s="38">
        <v>70</v>
      </c>
      <c r="B78" s="38" t="s">
        <v>247</v>
      </c>
      <c r="C78" s="59" t="s">
        <v>135</v>
      </c>
      <c r="D78" s="59" t="s">
        <v>161</v>
      </c>
      <c r="E78" s="38" t="s">
        <v>112</v>
      </c>
      <c r="F78" s="35">
        <v>1</v>
      </c>
      <c r="G78" s="61" t="s">
        <v>56</v>
      </c>
      <c r="H78" s="35">
        <v>1700</v>
      </c>
      <c r="I78" s="15">
        <v>1700</v>
      </c>
    </row>
    <row r="79" spans="1:9" s="7" customFormat="1" ht="49.5" x14ac:dyDescent="0.25">
      <c r="A79" s="38">
        <v>71</v>
      </c>
      <c r="B79" s="38" t="s">
        <v>248</v>
      </c>
      <c r="C79" s="59" t="s">
        <v>601</v>
      </c>
      <c r="D79" s="59" t="s">
        <v>602</v>
      </c>
      <c r="E79" s="38" t="s">
        <v>50</v>
      </c>
      <c r="F79" s="38">
        <v>19</v>
      </c>
      <c r="G79" s="61" t="s">
        <v>60</v>
      </c>
      <c r="H79" s="35">
        <v>250</v>
      </c>
      <c r="I79" s="15">
        <v>250</v>
      </c>
    </row>
    <row r="80" spans="1:9" s="7" customFormat="1" ht="49.5" x14ac:dyDescent="0.25">
      <c r="A80" s="38">
        <v>72</v>
      </c>
      <c r="B80" s="38" t="s">
        <v>249</v>
      </c>
      <c r="C80" s="59" t="s">
        <v>145</v>
      </c>
      <c r="D80" s="59" t="s">
        <v>146</v>
      </c>
      <c r="E80" s="38" t="s">
        <v>105</v>
      </c>
      <c r="F80" s="35">
        <v>1</v>
      </c>
      <c r="G80" s="61" t="s">
        <v>56</v>
      </c>
      <c r="H80" s="35">
        <v>500</v>
      </c>
      <c r="I80" s="15">
        <v>500</v>
      </c>
    </row>
    <row r="81" spans="1:9" s="7" customFormat="1" ht="49.5" x14ac:dyDescent="0.25">
      <c r="A81" s="38">
        <v>73</v>
      </c>
      <c r="B81" s="38" t="s">
        <v>250</v>
      </c>
      <c r="C81" s="59" t="s">
        <v>135</v>
      </c>
      <c r="D81" s="59" t="s">
        <v>161</v>
      </c>
      <c r="E81" s="38" t="s">
        <v>99</v>
      </c>
      <c r="F81" s="35">
        <v>1</v>
      </c>
      <c r="G81" s="61" t="s">
        <v>56</v>
      </c>
      <c r="H81" s="35">
        <v>5436</v>
      </c>
      <c r="I81" s="15">
        <v>5436</v>
      </c>
    </row>
    <row r="82" spans="1:9" s="7" customFormat="1" ht="49.5" x14ac:dyDescent="0.25">
      <c r="A82" s="38">
        <v>74</v>
      </c>
      <c r="B82" s="38" t="s">
        <v>251</v>
      </c>
      <c r="C82" s="59" t="s">
        <v>135</v>
      </c>
      <c r="D82" s="59" t="s">
        <v>161</v>
      </c>
      <c r="E82" s="38" t="s">
        <v>99</v>
      </c>
      <c r="F82" s="35">
        <v>1</v>
      </c>
      <c r="G82" s="61" t="s">
        <v>56</v>
      </c>
      <c r="H82" s="35">
        <v>3456</v>
      </c>
      <c r="I82" s="15">
        <v>3456</v>
      </c>
    </row>
    <row r="83" spans="1:9" s="7" customFormat="1" ht="33" x14ac:dyDescent="0.25">
      <c r="A83" s="38">
        <v>75</v>
      </c>
      <c r="B83" s="38" t="s">
        <v>252</v>
      </c>
      <c r="C83" s="59" t="s">
        <v>136</v>
      </c>
      <c r="D83" s="59" t="s">
        <v>603</v>
      </c>
      <c r="E83" s="38" t="s">
        <v>105</v>
      </c>
      <c r="F83" s="38">
        <v>2</v>
      </c>
      <c r="G83" s="61" t="s">
        <v>56</v>
      </c>
      <c r="H83" s="35">
        <f>94+298</f>
        <v>392</v>
      </c>
      <c r="I83" s="15">
        <f>94+298</f>
        <v>392</v>
      </c>
    </row>
    <row r="84" spans="1:9" s="7" customFormat="1" ht="33" x14ac:dyDescent="0.25">
      <c r="A84" s="38">
        <v>76</v>
      </c>
      <c r="B84" s="38" t="s">
        <v>253</v>
      </c>
      <c r="C84" s="59" t="s">
        <v>138</v>
      </c>
      <c r="D84" s="59" t="s">
        <v>604</v>
      </c>
      <c r="E84" s="38" t="s">
        <v>596</v>
      </c>
      <c r="F84" s="35">
        <v>1</v>
      </c>
      <c r="G84" s="61" t="s">
        <v>57</v>
      </c>
      <c r="H84" s="35">
        <v>6170</v>
      </c>
      <c r="I84" s="15">
        <v>6170</v>
      </c>
    </row>
    <row r="85" spans="1:9" s="7" customFormat="1" ht="33" x14ac:dyDescent="0.25">
      <c r="A85" s="38">
        <v>77</v>
      </c>
      <c r="B85" s="38" t="s">
        <v>254</v>
      </c>
      <c r="C85" s="59" t="s">
        <v>605</v>
      </c>
      <c r="D85" s="59" t="s">
        <v>606</v>
      </c>
      <c r="E85" s="38" t="s">
        <v>596</v>
      </c>
      <c r="F85" s="35">
        <v>2</v>
      </c>
      <c r="G85" s="61" t="s">
        <v>57</v>
      </c>
      <c r="H85" s="35">
        <f>20207.1+19777.1</f>
        <v>39984.199999999997</v>
      </c>
      <c r="I85" s="15">
        <f>20207.1+19777.1</f>
        <v>39984.199999999997</v>
      </c>
    </row>
    <row r="86" spans="1:9" s="7" customFormat="1" ht="33" x14ac:dyDescent="0.25">
      <c r="A86" s="38">
        <v>78</v>
      </c>
      <c r="B86" s="38" t="s">
        <v>255</v>
      </c>
      <c r="C86" s="59" t="s">
        <v>138</v>
      </c>
      <c r="D86" s="59" t="s">
        <v>604</v>
      </c>
      <c r="E86" s="38" t="s">
        <v>596</v>
      </c>
      <c r="F86" s="35">
        <v>1</v>
      </c>
      <c r="G86" s="61" t="s">
        <v>57</v>
      </c>
      <c r="H86" s="35">
        <v>11790</v>
      </c>
      <c r="I86" s="15">
        <v>11790</v>
      </c>
    </row>
    <row r="87" spans="1:9" s="7" customFormat="1" ht="33" x14ac:dyDescent="0.25">
      <c r="A87" s="38">
        <v>79</v>
      </c>
      <c r="B87" s="38" t="s">
        <v>256</v>
      </c>
      <c r="C87" s="59" t="s">
        <v>607</v>
      </c>
      <c r="D87" s="59" t="s">
        <v>608</v>
      </c>
      <c r="E87" s="38" t="s">
        <v>105</v>
      </c>
      <c r="F87" s="38">
        <v>2</v>
      </c>
      <c r="G87" s="61" t="s">
        <v>56</v>
      </c>
      <c r="H87" s="35">
        <f>330+321</f>
        <v>651</v>
      </c>
      <c r="I87" s="15">
        <f>330+321</f>
        <v>651</v>
      </c>
    </row>
    <row r="88" spans="1:9" s="7" customFormat="1" ht="33" x14ac:dyDescent="0.25">
      <c r="A88" s="38">
        <v>80</v>
      </c>
      <c r="B88" s="38" t="s">
        <v>257</v>
      </c>
      <c r="C88" s="59" t="s">
        <v>609</v>
      </c>
      <c r="D88" s="59" t="s">
        <v>610</v>
      </c>
      <c r="E88" s="38" t="s">
        <v>89</v>
      </c>
      <c r="F88" s="38">
        <v>2</v>
      </c>
      <c r="G88" s="61" t="s">
        <v>56</v>
      </c>
      <c r="H88" s="35">
        <v>15</v>
      </c>
      <c r="I88" s="15">
        <v>15</v>
      </c>
    </row>
    <row r="89" spans="1:9" s="7" customFormat="1" ht="49.5" x14ac:dyDescent="0.25">
      <c r="A89" s="38">
        <v>81</v>
      </c>
      <c r="B89" s="38" t="s">
        <v>258</v>
      </c>
      <c r="C89" s="59" t="s">
        <v>546</v>
      </c>
      <c r="D89" s="59" t="s">
        <v>611</v>
      </c>
      <c r="E89" s="38" t="s">
        <v>44</v>
      </c>
      <c r="F89" s="35">
        <v>3</v>
      </c>
      <c r="G89" s="61" t="s">
        <v>68</v>
      </c>
      <c r="H89" s="35">
        <f>100+150+100</f>
        <v>350</v>
      </c>
      <c r="I89" s="15">
        <f>100+150+100</f>
        <v>350</v>
      </c>
    </row>
    <row r="90" spans="1:9" s="7" customFormat="1" ht="33" x14ac:dyDescent="0.25">
      <c r="A90" s="38">
        <v>82</v>
      </c>
      <c r="B90" s="38" t="s">
        <v>259</v>
      </c>
      <c r="C90" s="59" t="s">
        <v>26</v>
      </c>
      <c r="D90" s="59" t="s">
        <v>160</v>
      </c>
      <c r="E90" s="38" t="s">
        <v>596</v>
      </c>
      <c r="F90" s="35">
        <v>4</v>
      </c>
      <c r="G90" s="61" t="s">
        <v>57</v>
      </c>
      <c r="H90" s="35">
        <f>2408+1254+2540+1587</f>
        <v>7789</v>
      </c>
      <c r="I90" s="15">
        <f>2408+1254+2540+1587</f>
        <v>7789</v>
      </c>
    </row>
    <row r="91" spans="1:9" s="7" customFormat="1" ht="49.5" x14ac:dyDescent="0.25">
      <c r="A91" s="38">
        <v>83</v>
      </c>
      <c r="B91" s="38" t="s">
        <v>260</v>
      </c>
      <c r="C91" s="59" t="s">
        <v>17</v>
      </c>
      <c r="D91" s="59" t="s">
        <v>600</v>
      </c>
      <c r="E91" s="38" t="s">
        <v>596</v>
      </c>
      <c r="F91" s="35">
        <v>2</v>
      </c>
      <c r="G91" s="61" t="s">
        <v>57</v>
      </c>
      <c r="H91" s="35">
        <f>602+97</f>
        <v>699</v>
      </c>
      <c r="I91" s="15">
        <f>602+97</f>
        <v>699</v>
      </c>
    </row>
    <row r="92" spans="1:9" s="7" customFormat="1" ht="49.5" x14ac:dyDescent="0.25">
      <c r="A92" s="38">
        <v>84</v>
      </c>
      <c r="B92" s="38" t="s">
        <v>261</v>
      </c>
      <c r="C92" s="59" t="s">
        <v>612</v>
      </c>
      <c r="D92" s="59" t="s">
        <v>613</v>
      </c>
      <c r="E92" s="38" t="s">
        <v>596</v>
      </c>
      <c r="F92" s="35">
        <v>1</v>
      </c>
      <c r="G92" s="61" t="s">
        <v>57</v>
      </c>
      <c r="H92" s="35">
        <v>65778</v>
      </c>
      <c r="I92" s="15">
        <v>65778</v>
      </c>
    </row>
    <row r="93" spans="1:9" s="7" customFormat="1" ht="49.5" x14ac:dyDescent="0.25">
      <c r="A93" s="38">
        <v>85</v>
      </c>
      <c r="B93" s="38" t="s">
        <v>262</v>
      </c>
      <c r="C93" s="59" t="s">
        <v>612</v>
      </c>
      <c r="D93" s="59" t="s">
        <v>613</v>
      </c>
      <c r="E93" s="38" t="s">
        <v>596</v>
      </c>
      <c r="F93" s="35">
        <v>1</v>
      </c>
      <c r="G93" s="61" t="s">
        <v>57</v>
      </c>
      <c r="H93" s="35">
        <v>66304</v>
      </c>
      <c r="I93" s="15">
        <v>66304</v>
      </c>
    </row>
    <row r="94" spans="1:9" s="7" customFormat="1" ht="33" x14ac:dyDescent="0.25">
      <c r="A94" s="38">
        <v>86</v>
      </c>
      <c r="B94" s="38" t="s">
        <v>263</v>
      </c>
      <c r="C94" s="62" t="s">
        <v>37</v>
      </c>
      <c r="D94" s="63" t="s">
        <v>614</v>
      </c>
      <c r="E94" s="38" t="s">
        <v>46</v>
      </c>
      <c r="F94" s="38">
        <v>3</v>
      </c>
      <c r="G94" s="38" t="s">
        <v>57</v>
      </c>
      <c r="H94" s="35">
        <f>5021+4396+13051</f>
        <v>22468</v>
      </c>
      <c r="I94" s="15">
        <f>5021+4396+13051</f>
        <v>22468</v>
      </c>
    </row>
    <row r="95" spans="1:9" s="7" customFormat="1" ht="33" x14ac:dyDescent="0.25">
      <c r="A95" s="38">
        <v>87</v>
      </c>
      <c r="B95" s="38" t="s">
        <v>264</v>
      </c>
      <c r="C95" s="59" t="s">
        <v>35</v>
      </c>
      <c r="D95" s="59" t="s">
        <v>615</v>
      </c>
      <c r="E95" s="38" t="s">
        <v>616</v>
      </c>
      <c r="F95" s="38">
        <v>18</v>
      </c>
      <c r="G95" s="38" t="s">
        <v>56</v>
      </c>
      <c r="H95" s="35">
        <f>40+5+15+3+9+3+31+44+40+2+5+61+5+5+44+2+30+40</f>
        <v>384</v>
      </c>
      <c r="I95" s="15">
        <f>40+5+15+3+9+3+31+44+40+2+5+61+5+5+44+2+30+40</f>
        <v>384</v>
      </c>
    </row>
    <row r="96" spans="1:9" s="7" customFormat="1" ht="33" x14ac:dyDescent="0.25">
      <c r="A96" s="38">
        <v>88</v>
      </c>
      <c r="B96" s="38" t="s">
        <v>265</v>
      </c>
      <c r="C96" s="40" t="s">
        <v>17</v>
      </c>
      <c r="D96" s="64" t="s">
        <v>18</v>
      </c>
      <c r="E96" s="38" t="s">
        <v>46</v>
      </c>
      <c r="F96" s="38">
        <v>5</v>
      </c>
      <c r="G96" s="38" t="s">
        <v>57</v>
      </c>
      <c r="H96" s="35">
        <f>3807+670+107.2+94.1+755</f>
        <v>5433.3</v>
      </c>
      <c r="I96" s="15">
        <f>3807+670+107.2+94.1+755</f>
        <v>5433.3</v>
      </c>
    </row>
    <row r="97" spans="1:9" s="7" customFormat="1" ht="33" x14ac:dyDescent="0.25">
      <c r="A97" s="38">
        <v>89</v>
      </c>
      <c r="B97" s="38" t="s">
        <v>266</v>
      </c>
      <c r="C97" s="40" t="s">
        <v>29</v>
      </c>
      <c r="D97" s="64" t="s">
        <v>129</v>
      </c>
      <c r="E97" s="38" t="s">
        <v>48</v>
      </c>
      <c r="F97" s="38">
        <v>8</v>
      </c>
      <c r="G97" s="38" t="s">
        <v>56</v>
      </c>
      <c r="H97" s="35">
        <f>11904+12040+5160+712+12900+6944+32760+8120</f>
        <v>90540</v>
      </c>
      <c r="I97" s="15">
        <f>11904+12040+5160+712+12900+6944+32760+8120</f>
        <v>90540</v>
      </c>
    </row>
    <row r="98" spans="1:9" s="7" customFormat="1" x14ac:dyDescent="0.25">
      <c r="A98" s="38">
        <v>90</v>
      </c>
      <c r="B98" s="38" t="s">
        <v>267</v>
      </c>
      <c r="C98" s="62" t="s">
        <v>617</v>
      </c>
      <c r="D98" s="63" t="s">
        <v>618</v>
      </c>
      <c r="E98" s="38" t="s">
        <v>67</v>
      </c>
      <c r="F98" s="38">
        <v>1</v>
      </c>
      <c r="G98" s="38" t="s">
        <v>56</v>
      </c>
      <c r="H98" s="35">
        <v>1200</v>
      </c>
      <c r="I98" s="15">
        <v>1200</v>
      </c>
    </row>
    <row r="99" spans="1:9" s="7" customFormat="1" ht="33" x14ac:dyDescent="0.25">
      <c r="A99" s="38">
        <v>91</v>
      </c>
      <c r="B99" s="38" t="s">
        <v>268</v>
      </c>
      <c r="C99" s="62" t="s">
        <v>554</v>
      </c>
      <c r="D99" s="63" t="s">
        <v>16</v>
      </c>
      <c r="E99" s="38" t="s">
        <v>558</v>
      </c>
      <c r="F99" s="38">
        <v>1</v>
      </c>
      <c r="G99" s="38" t="s">
        <v>56</v>
      </c>
      <c r="H99" s="35">
        <v>1600</v>
      </c>
      <c r="I99" s="15">
        <v>1600</v>
      </c>
    </row>
    <row r="100" spans="1:9" s="7" customFormat="1" ht="33" x14ac:dyDescent="0.25">
      <c r="A100" s="38">
        <v>92</v>
      </c>
      <c r="B100" s="38" t="s">
        <v>269</v>
      </c>
      <c r="C100" s="62" t="s">
        <v>554</v>
      </c>
      <c r="D100" s="63" t="s">
        <v>16</v>
      </c>
      <c r="E100" s="38" t="s">
        <v>53</v>
      </c>
      <c r="F100" s="38">
        <v>2</v>
      </c>
      <c r="G100" s="38" t="s">
        <v>56</v>
      </c>
      <c r="H100" s="35">
        <f>1002+1160</f>
        <v>2162</v>
      </c>
      <c r="I100" s="15">
        <f>1002+1160</f>
        <v>2162</v>
      </c>
    </row>
    <row r="101" spans="1:9" s="7" customFormat="1" ht="33" x14ac:dyDescent="0.25">
      <c r="A101" s="38">
        <v>93</v>
      </c>
      <c r="B101" s="38" t="s">
        <v>270</v>
      </c>
      <c r="C101" s="62" t="s">
        <v>554</v>
      </c>
      <c r="D101" s="63" t="s">
        <v>16</v>
      </c>
      <c r="E101" s="38" t="s">
        <v>558</v>
      </c>
      <c r="F101" s="38">
        <v>1</v>
      </c>
      <c r="G101" s="38" t="s">
        <v>56</v>
      </c>
      <c r="H101" s="35">
        <v>1606</v>
      </c>
      <c r="I101" s="15">
        <v>1606</v>
      </c>
    </row>
    <row r="102" spans="1:9" s="7" customFormat="1" ht="33" x14ac:dyDescent="0.25">
      <c r="A102" s="38">
        <v>94</v>
      </c>
      <c r="B102" s="38" t="s">
        <v>271</v>
      </c>
      <c r="C102" s="62" t="s">
        <v>554</v>
      </c>
      <c r="D102" s="63" t="s">
        <v>16</v>
      </c>
      <c r="E102" s="38" t="s">
        <v>62</v>
      </c>
      <c r="F102" s="38">
        <v>1</v>
      </c>
      <c r="G102" s="38" t="s">
        <v>56</v>
      </c>
      <c r="H102" s="35">
        <v>1270</v>
      </c>
      <c r="I102" s="15">
        <v>1270</v>
      </c>
    </row>
    <row r="103" spans="1:9" s="7" customFormat="1" ht="33" x14ac:dyDescent="0.25">
      <c r="A103" s="38">
        <v>95</v>
      </c>
      <c r="B103" s="38" t="s">
        <v>272</v>
      </c>
      <c r="C103" s="40" t="s">
        <v>21</v>
      </c>
      <c r="D103" s="64" t="s">
        <v>619</v>
      </c>
      <c r="E103" s="38" t="s">
        <v>117</v>
      </c>
      <c r="F103" s="38">
        <v>1</v>
      </c>
      <c r="G103" s="38" t="s">
        <v>56</v>
      </c>
      <c r="H103" s="35">
        <v>3200</v>
      </c>
      <c r="I103" s="15">
        <v>3200</v>
      </c>
    </row>
    <row r="104" spans="1:9" s="7" customFormat="1" ht="33" x14ac:dyDescent="0.25">
      <c r="A104" s="38">
        <v>96</v>
      </c>
      <c r="B104" s="38" t="s">
        <v>273</v>
      </c>
      <c r="C104" s="40" t="s">
        <v>21</v>
      </c>
      <c r="D104" s="64" t="s">
        <v>619</v>
      </c>
      <c r="E104" s="38" t="s">
        <v>51</v>
      </c>
      <c r="F104" s="38">
        <v>1</v>
      </c>
      <c r="G104" s="38" t="s">
        <v>56</v>
      </c>
      <c r="H104" s="35">
        <v>3376</v>
      </c>
      <c r="I104" s="15">
        <v>3376</v>
      </c>
    </row>
    <row r="105" spans="1:9" s="7" customFormat="1" ht="33" x14ac:dyDescent="0.25">
      <c r="A105" s="38">
        <v>97</v>
      </c>
      <c r="B105" s="38" t="s">
        <v>274</v>
      </c>
      <c r="C105" s="40" t="s">
        <v>21</v>
      </c>
      <c r="D105" s="64" t="s">
        <v>619</v>
      </c>
      <c r="E105" s="38" t="s">
        <v>51</v>
      </c>
      <c r="F105" s="38">
        <v>1</v>
      </c>
      <c r="G105" s="38" t="s">
        <v>56</v>
      </c>
      <c r="H105" s="35">
        <v>2600</v>
      </c>
      <c r="I105" s="15">
        <v>2600</v>
      </c>
    </row>
    <row r="106" spans="1:9" s="7" customFormat="1" ht="33" x14ac:dyDescent="0.25">
      <c r="A106" s="38">
        <v>98</v>
      </c>
      <c r="B106" s="38" t="s">
        <v>275</v>
      </c>
      <c r="C106" s="40" t="s">
        <v>21</v>
      </c>
      <c r="D106" s="64" t="s">
        <v>619</v>
      </c>
      <c r="E106" s="38" t="s">
        <v>620</v>
      </c>
      <c r="F106" s="38">
        <v>4</v>
      </c>
      <c r="G106" s="38" t="s">
        <v>56</v>
      </c>
      <c r="H106" s="35">
        <f>1968+600+1600+480</f>
        <v>4648</v>
      </c>
      <c r="I106" s="15">
        <f>1968+600+1600+480</f>
        <v>4648</v>
      </c>
    </row>
    <row r="107" spans="1:9" s="7" customFormat="1" ht="33" x14ac:dyDescent="0.25">
      <c r="A107" s="38">
        <v>99</v>
      </c>
      <c r="B107" s="38" t="s">
        <v>276</v>
      </c>
      <c r="C107" s="40" t="s">
        <v>33</v>
      </c>
      <c r="D107" s="64" t="s">
        <v>34</v>
      </c>
      <c r="E107" s="38" t="s">
        <v>49</v>
      </c>
      <c r="F107" s="38">
        <v>2</v>
      </c>
      <c r="G107" s="38" t="s">
        <v>57</v>
      </c>
      <c r="H107" s="35">
        <f>126854+51438</f>
        <v>178292</v>
      </c>
      <c r="I107" s="15">
        <f>126854+51438</f>
        <v>178292</v>
      </c>
    </row>
    <row r="108" spans="1:9" s="7" customFormat="1" ht="33" x14ac:dyDescent="0.25">
      <c r="A108" s="38">
        <v>100</v>
      </c>
      <c r="B108" s="38" t="s">
        <v>277</v>
      </c>
      <c r="C108" s="40" t="s">
        <v>29</v>
      </c>
      <c r="D108" s="64" t="s">
        <v>30</v>
      </c>
      <c r="E108" s="38" t="s">
        <v>48</v>
      </c>
      <c r="F108" s="38">
        <v>2</v>
      </c>
      <c r="G108" s="38" t="s">
        <v>56</v>
      </c>
      <c r="H108" s="35">
        <f>14768+800</f>
        <v>15568</v>
      </c>
      <c r="I108" s="15">
        <f>14768+800</f>
        <v>15568</v>
      </c>
    </row>
    <row r="109" spans="1:9" s="7" customFormat="1" ht="33" x14ac:dyDescent="0.25">
      <c r="A109" s="38">
        <v>101</v>
      </c>
      <c r="B109" s="38" t="s">
        <v>278</v>
      </c>
      <c r="C109" s="62" t="s">
        <v>621</v>
      </c>
      <c r="D109" s="63" t="s">
        <v>622</v>
      </c>
      <c r="E109" s="38" t="s">
        <v>39</v>
      </c>
      <c r="F109" s="38">
        <v>3</v>
      </c>
      <c r="G109" s="38" t="s">
        <v>110</v>
      </c>
      <c r="H109" s="35">
        <f>5000+5000+10000</f>
        <v>20000</v>
      </c>
      <c r="I109" s="15">
        <f>5000+5000+10000</f>
        <v>20000</v>
      </c>
    </row>
    <row r="110" spans="1:9" s="7" customFormat="1" ht="33" x14ac:dyDescent="0.25">
      <c r="A110" s="38">
        <v>102</v>
      </c>
      <c r="B110" s="38" t="s">
        <v>279</v>
      </c>
      <c r="C110" s="59" t="s">
        <v>623</v>
      </c>
      <c r="D110" s="59" t="s">
        <v>624</v>
      </c>
      <c r="E110" s="38" t="s">
        <v>82</v>
      </c>
      <c r="F110" s="38">
        <v>1</v>
      </c>
      <c r="G110" s="38" t="s">
        <v>56</v>
      </c>
      <c r="H110" s="35">
        <v>15</v>
      </c>
      <c r="I110" s="15">
        <v>15</v>
      </c>
    </row>
    <row r="111" spans="1:9" s="7" customFormat="1" ht="33" x14ac:dyDescent="0.25">
      <c r="A111" s="38">
        <v>103</v>
      </c>
      <c r="B111" s="38" t="s">
        <v>280</v>
      </c>
      <c r="C111" s="59" t="s">
        <v>623</v>
      </c>
      <c r="D111" s="59" t="s">
        <v>624</v>
      </c>
      <c r="E111" s="38" t="s">
        <v>625</v>
      </c>
      <c r="F111" s="38">
        <v>2</v>
      </c>
      <c r="G111" s="38" t="s">
        <v>56</v>
      </c>
      <c r="H111" s="35">
        <v>54</v>
      </c>
      <c r="I111" s="15">
        <v>54</v>
      </c>
    </row>
    <row r="112" spans="1:9" s="7" customFormat="1" ht="33" x14ac:dyDescent="0.25">
      <c r="A112" s="38">
        <v>104</v>
      </c>
      <c r="B112" s="38" t="s">
        <v>281</v>
      </c>
      <c r="C112" s="62" t="s">
        <v>66</v>
      </c>
      <c r="D112" s="63" t="s">
        <v>626</v>
      </c>
      <c r="E112" s="38" t="s">
        <v>52</v>
      </c>
      <c r="F112" s="38">
        <v>1</v>
      </c>
      <c r="G112" s="38" t="s">
        <v>56</v>
      </c>
      <c r="H112" s="35">
        <v>4860</v>
      </c>
      <c r="I112" s="15">
        <v>4860</v>
      </c>
    </row>
    <row r="113" spans="1:9" s="7" customFormat="1" ht="33" x14ac:dyDescent="0.25">
      <c r="A113" s="38">
        <v>105</v>
      </c>
      <c r="B113" s="38" t="s">
        <v>282</v>
      </c>
      <c r="C113" s="62" t="s">
        <v>561</v>
      </c>
      <c r="D113" s="63" t="s">
        <v>28</v>
      </c>
      <c r="E113" s="38" t="s">
        <v>627</v>
      </c>
      <c r="F113" s="35">
        <v>25</v>
      </c>
      <c r="G113" s="61" t="s">
        <v>57</v>
      </c>
      <c r="H113" s="35">
        <f>1977+60+85+68+145+149+190+155+96+135+562+134+138+130+373+68+130+202+317+414+140+190+61+130</f>
        <v>6049</v>
      </c>
      <c r="I113" s="15">
        <f>1977+60+85+68+145+149+190+155+96+135+562+134+138+130+373+68+130+202+317+414+140+190+61+130</f>
        <v>6049</v>
      </c>
    </row>
    <row r="114" spans="1:9" s="7" customFormat="1" ht="33" x14ac:dyDescent="0.25">
      <c r="A114" s="38">
        <v>106</v>
      </c>
      <c r="B114" s="38" t="s">
        <v>283</v>
      </c>
      <c r="C114" s="40" t="s">
        <v>628</v>
      </c>
      <c r="D114" s="64" t="s">
        <v>629</v>
      </c>
      <c r="E114" s="38" t="s">
        <v>44</v>
      </c>
      <c r="F114" s="35">
        <v>8</v>
      </c>
      <c r="G114" s="61" t="s">
        <v>68</v>
      </c>
      <c r="H114" s="35">
        <f>12+1000+1000+7320+12810+21960+12+10980</f>
        <v>55094</v>
      </c>
      <c r="I114" s="15">
        <f>12+1000+1000+7320+12810+21960+12+10980</f>
        <v>55094</v>
      </c>
    </row>
    <row r="115" spans="1:9" s="7" customFormat="1" ht="33" x14ac:dyDescent="0.25">
      <c r="A115" s="38">
        <v>107</v>
      </c>
      <c r="B115" s="38" t="s">
        <v>284</v>
      </c>
      <c r="C115" s="59" t="s">
        <v>35</v>
      </c>
      <c r="D115" s="59" t="s">
        <v>36</v>
      </c>
      <c r="E115" s="38" t="s">
        <v>630</v>
      </c>
      <c r="F115" s="35">
        <v>2</v>
      </c>
      <c r="G115" s="35" t="s">
        <v>56</v>
      </c>
      <c r="H115" s="35">
        <f>344+516</f>
        <v>860</v>
      </c>
      <c r="I115" s="15">
        <f>344+516</f>
        <v>860</v>
      </c>
    </row>
    <row r="116" spans="1:9" s="7" customFormat="1" ht="33" x14ac:dyDescent="0.25">
      <c r="A116" s="38">
        <v>108</v>
      </c>
      <c r="B116" s="38" t="s">
        <v>285</v>
      </c>
      <c r="C116" s="72" t="s">
        <v>26</v>
      </c>
      <c r="D116" s="74" t="s">
        <v>27</v>
      </c>
      <c r="E116" s="38" t="s">
        <v>107</v>
      </c>
      <c r="F116" s="75">
        <v>3</v>
      </c>
      <c r="G116" s="76" t="s">
        <v>57</v>
      </c>
      <c r="H116" s="75">
        <f>653+4795+3415</f>
        <v>8863</v>
      </c>
      <c r="I116" s="16">
        <f>653+4795+3415</f>
        <v>8863</v>
      </c>
    </row>
    <row r="117" spans="1:9" s="7" customFormat="1" ht="33" x14ac:dyDescent="0.25">
      <c r="A117" s="38">
        <v>109</v>
      </c>
      <c r="B117" s="38" t="s">
        <v>286</v>
      </c>
      <c r="C117" s="62" t="s">
        <v>561</v>
      </c>
      <c r="D117" s="63" t="s">
        <v>28</v>
      </c>
      <c r="E117" s="38" t="s">
        <v>119</v>
      </c>
      <c r="F117" s="35">
        <v>20</v>
      </c>
      <c r="G117" s="61" t="s">
        <v>57</v>
      </c>
      <c r="H117" s="35">
        <f>80+246+84+140+58+80+66+124+10+7+178+8+57+80+70+114+85+220+408+26</f>
        <v>2141</v>
      </c>
      <c r="I117" s="15">
        <f>80+246+84+140+58+80+66+124+10+7+178+8+57+80+70+114+85+220+408+26</f>
        <v>2141</v>
      </c>
    </row>
    <row r="118" spans="1:9" s="7" customFormat="1" ht="33" x14ac:dyDescent="0.25">
      <c r="A118" s="38">
        <v>110</v>
      </c>
      <c r="B118" s="38" t="s">
        <v>287</v>
      </c>
      <c r="C118" s="62" t="s">
        <v>115</v>
      </c>
      <c r="D118" s="63" t="s">
        <v>116</v>
      </c>
      <c r="E118" s="38" t="s">
        <v>105</v>
      </c>
      <c r="F118" s="35">
        <v>1</v>
      </c>
      <c r="G118" s="61" t="s">
        <v>56</v>
      </c>
      <c r="H118" s="35">
        <v>550</v>
      </c>
      <c r="I118" s="15">
        <v>550</v>
      </c>
    </row>
    <row r="119" spans="1:9" s="7" customFormat="1" ht="33" x14ac:dyDescent="0.25">
      <c r="A119" s="38">
        <v>111</v>
      </c>
      <c r="B119" s="39" t="s">
        <v>288</v>
      </c>
      <c r="C119" s="40" t="s">
        <v>554</v>
      </c>
      <c r="D119" s="41" t="s">
        <v>16</v>
      </c>
      <c r="E119" s="39" t="s">
        <v>83</v>
      </c>
      <c r="F119" s="38">
        <v>1</v>
      </c>
      <c r="G119" s="38" t="s">
        <v>56</v>
      </c>
      <c r="H119" s="35">
        <v>2304</v>
      </c>
      <c r="I119" s="15">
        <v>2304</v>
      </c>
    </row>
    <row r="120" spans="1:9" s="7" customFormat="1" ht="33" x14ac:dyDescent="0.25">
      <c r="A120" s="38">
        <v>112</v>
      </c>
      <c r="B120" s="39" t="s">
        <v>289</v>
      </c>
      <c r="C120" s="40" t="s">
        <v>554</v>
      </c>
      <c r="D120" s="41" t="s">
        <v>16</v>
      </c>
      <c r="E120" s="39" t="s">
        <v>631</v>
      </c>
      <c r="F120" s="38">
        <v>1</v>
      </c>
      <c r="G120" s="38" t="s">
        <v>56</v>
      </c>
      <c r="H120" s="35">
        <v>4548</v>
      </c>
      <c r="I120" s="15">
        <v>4548</v>
      </c>
    </row>
    <row r="121" spans="1:9" s="7" customFormat="1" ht="33" x14ac:dyDescent="0.25">
      <c r="A121" s="38">
        <v>113</v>
      </c>
      <c r="B121" s="39" t="s">
        <v>290</v>
      </c>
      <c r="C121" s="40" t="s">
        <v>561</v>
      </c>
      <c r="D121" s="41" t="s">
        <v>28</v>
      </c>
      <c r="E121" s="39" t="s">
        <v>557</v>
      </c>
      <c r="F121" s="35">
        <v>9</v>
      </c>
      <c r="G121" s="61" t="s">
        <v>57</v>
      </c>
      <c r="H121" s="35">
        <f>147+55+54+53+56+76+234</f>
        <v>675</v>
      </c>
      <c r="I121" s="15">
        <f>147+55+54+53+56+76+234</f>
        <v>675</v>
      </c>
    </row>
    <row r="122" spans="1:9" s="7" customFormat="1" ht="33" x14ac:dyDescent="0.25">
      <c r="A122" s="38">
        <v>114</v>
      </c>
      <c r="B122" s="39" t="s">
        <v>291</v>
      </c>
      <c r="C122" s="40" t="s">
        <v>561</v>
      </c>
      <c r="D122" s="41" t="s">
        <v>28</v>
      </c>
      <c r="E122" s="39" t="s">
        <v>172</v>
      </c>
      <c r="F122" s="35">
        <v>24</v>
      </c>
      <c r="G122" s="61" t="s">
        <v>57</v>
      </c>
      <c r="H122" s="35">
        <f>420+1301+170+230+470+82+410+460+235+120+140+341+942+740+576+84+158+87+55+78+215+57+76+116</f>
        <v>7563</v>
      </c>
      <c r="I122" s="15">
        <f>420+1301+170+230+470+82+410+460+235+120+140+341+942+740+576+84+158+87+55+78+215+57+76+116</f>
        <v>7563</v>
      </c>
    </row>
    <row r="123" spans="1:9" s="7" customFormat="1" ht="33" x14ac:dyDescent="0.25">
      <c r="A123" s="38">
        <v>115</v>
      </c>
      <c r="B123" s="39" t="s">
        <v>292</v>
      </c>
      <c r="C123" s="40" t="s">
        <v>22</v>
      </c>
      <c r="D123" s="41" t="s">
        <v>23</v>
      </c>
      <c r="E123" s="39" t="s">
        <v>61</v>
      </c>
      <c r="F123" s="35">
        <v>3</v>
      </c>
      <c r="G123" s="35" t="s">
        <v>60</v>
      </c>
      <c r="H123" s="35">
        <f>30+15+47</f>
        <v>92</v>
      </c>
      <c r="I123" s="15">
        <f>30+15+47</f>
        <v>92</v>
      </c>
    </row>
    <row r="124" spans="1:9" s="7" customFormat="1" ht="33" x14ac:dyDescent="0.25">
      <c r="A124" s="38">
        <v>116</v>
      </c>
      <c r="B124" s="39" t="s">
        <v>293</v>
      </c>
      <c r="C124" s="40" t="s">
        <v>120</v>
      </c>
      <c r="D124" s="64" t="s">
        <v>121</v>
      </c>
      <c r="E124" s="39" t="s">
        <v>47</v>
      </c>
      <c r="F124" s="35">
        <v>1</v>
      </c>
      <c r="G124" s="61" t="s">
        <v>57</v>
      </c>
      <c r="H124" s="35">
        <v>20339</v>
      </c>
      <c r="I124" s="15">
        <v>20339</v>
      </c>
    </row>
    <row r="125" spans="1:9" s="7" customFormat="1" ht="33" x14ac:dyDescent="0.25">
      <c r="A125" s="38">
        <v>117</v>
      </c>
      <c r="B125" s="77" t="s">
        <v>294</v>
      </c>
      <c r="C125" s="40" t="s">
        <v>19</v>
      </c>
      <c r="D125" s="41" t="s">
        <v>20</v>
      </c>
      <c r="E125" s="39" t="s">
        <v>92</v>
      </c>
      <c r="F125" s="35">
        <v>10</v>
      </c>
      <c r="G125" s="61" t="s">
        <v>57</v>
      </c>
      <c r="H125" s="35">
        <f>9567+5838+3896+3990+3804+5805+1968+3865+15648+3990</f>
        <v>58371</v>
      </c>
      <c r="I125" s="15">
        <f>9567+5838+3896+3990+3804+5805+1968+3865+15648+3990</f>
        <v>58371</v>
      </c>
    </row>
    <row r="126" spans="1:9" s="7" customFormat="1" ht="49.5" x14ac:dyDescent="0.25">
      <c r="A126" s="38">
        <v>118</v>
      </c>
      <c r="B126" s="39" t="s">
        <v>295</v>
      </c>
      <c r="C126" s="78" t="s">
        <v>546</v>
      </c>
      <c r="D126" s="58" t="s">
        <v>611</v>
      </c>
      <c r="E126" s="39" t="s">
        <v>44</v>
      </c>
      <c r="F126" s="35">
        <v>21</v>
      </c>
      <c r="G126" s="61" t="s">
        <v>68</v>
      </c>
      <c r="H126" s="35">
        <v>7900</v>
      </c>
      <c r="I126" s="15">
        <v>7900</v>
      </c>
    </row>
    <row r="127" spans="1:9" s="7" customFormat="1" ht="33" x14ac:dyDescent="0.25">
      <c r="A127" s="38">
        <v>119</v>
      </c>
      <c r="B127" s="39" t="s">
        <v>296</v>
      </c>
      <c r="C127" s="40" t="s">
        <v>135</v>
      </c>
      <c r="D127" s="41" t="s">
        <v>16</v>
      </c>
      <c r="E127" s="39" t="s">
        <v>62</v>
      </c>
      <c r="F127" s="38">
        <v>1</v>
      </c>
      <c r="G127" s="38" t="s">
        <v>56</v>
      </c>
      <c r="H127" s="35">
        <v>960</v>
      </c>
      <c r="I127" s="15">
        <v>960</v>
      </c>
    </row>
    <row r="128" spans="1:9" s="7" customFormat="1" ht="33" x14ac:dyDescent="0.25">
      <c r="A128" s="38">
        <v>120</v>
      </c>
      <c r="B128" s="39" t="s">
        <v>297</v>
      </c>
      <c r="C128" s="40" t="s">
        <v>135</v>
      </c>
      <c r="D128" s="41" t="s">
        <v>16</v>
      </c>
      <c r="E128" s="39" t="s">
        <v>632</v>
      </c>
      <c r="F128" s="38">
        <v>5</v>
      </c>
      <c r="G128" s="38" t="s">
        <v>56</v>
      </c>
      <c r="H128" s="35">
        <v>6000</v>
      </c>
      <c r="I128" s="15">
        <v>6000</v>
      </c>
    </row>
    <row r="129" spans="1:9" s="7" customFormat="1" ht="33" x14ac:dyDescent="0.25">
      <c r="A129" s="38">
        <v>121</v>
      </c>
      <c r="B129" s="39" t="s">
        <v>298</v>
      </c>
      <c r="C129" s="40" t="s">
        <v>143</v>
      </c>
      <c r="D129" s="64" t="s">
        <v>633</v>
      </c>
      <c r="E129" s="39" t="s">
        <v>46</v>
      </c>
      <c r="F129" s="38">
        <v>14</v>
      </c>
      <c r="G129" s="38" t="s">
        <v>109</v>
      </c>
      <c r="H129" s="35">
        <f>898+1956+2360+2310+2993+1383+937+1827+1930+1912+2252+2910+1128+972</f>
        <v>25768</v>
      </c>
      <c r="I129" s="15">
        <f>898+1956+2360+2310+2993+1383+937+1827+1930+1912+2252+2910+1128+972</f>
        <v>25768</v>
      </c>
    </row>
    <row r="130" spans="1:9" s="7" customFormat="1" ht="33" x14ac:dyDescent="0.25">
      <c r="A130" s="38">
        <v>122</v>
      </c>
      <c r="B130" s="39" t="s">
        <v>299</v>
      </c>
      <c r="C130" s="40" t="s">
        <v>138</v>
      </c>
      <c r="D130" s="58" t="s">
        <v>604</v>
      </c>
      <c r="E130" s="39" t="s">
        <v>596</v>
      </c>
      <c r="F130" s="35">
        <v>24</v>
      </c>
      <c r="G130" s="61" t="s">
        <v>57</v>
      </c>
      <c r="H130" s="35">
        <f>60+45+182+887+443+46+137+84+98+152+862+135+278+1095+144+70+160+213+67+70+200+186+50</f>
        <v>5664</v>
      </c>
      <c r="I130" s="15">
        <f>60+45+182+887+443+46+137+84+98+152+862+135+278+1095+144+70+160+213+67+70+200+186+50</f>
        <v>5664</v>
      </c>
    </row>
    <row r="131" spans="1:9" s="7" customFormat="1" ht="33" x14ac:dyDescent="0.25">
      <c r="A131" s="38">
        <v>123</v>
      </c>
      <c r="B131" s="39" t="s">
        <v>300</v>
      </c>
      <c r="C131" s="40" t="s">
        <v>138</v>
      </c>
      <c r="D131" s="58" t="s">
        <v>604</v>
      </c>
      <c r="E131" s="39" t="s">
        <v>596</v>
      </c>
      <c r="F131" s="35">
        <v>25</v>
      </c>
      <c r="G131" s="61" t="s">
        <v>57</v>
      </c>
      <c r="H131" s="35">
        <f>491+170+282+973+21+87+183+340+304+124+347+79+163+371+57+62+380+110+116+158+60+288+60</f>
        <v>5226</v>
      </c>
      <c r="I131" s="15">
        <f>491+170+282+973+21+87+183+340+304+124+347+79+163+371+57+62+380+110+116+158+60+288+60</f>
        <v>5226</v>
      </c>
    </row>
    <row r="132" spans="1:9" s="7" customFormat="1" ht="49.5" x14ac:dyDescent="0.25">
      <c r="A132" s="38">
        <v>124</v>
      </c>
      <c r="B132" s="39" t="s">
        <v>301</v>
      </c>
      <c r="C132" s="40" t="s">
        <v>634</v>
      </c>
      <c r="D132" s="64" t="s">
        <v>80</v>
      </c>
      <c r="E132" s="39" t="s">
        <v>81</v>
      </c>
      <c r="F132" s="35">
        <v>1</v>
      </c>
      <c r="G132" s="61" t="s">
        <v>56</v>
      </c>
      <c r="H132" s="35">
        <v>180</v>
      </c>
      <c r="I132" s="15">
        <v>180</v>
      </c>
    </row>
    <row r="133" spans="1:9" s="7" customFormat="1" ht="33" x14ac:dyDescent="0.25">
      <c r="A133" s="38">
        <v>125</v>
      </c>
      <c r="B133" s="39" t="s">
        <v>302</v>
      </c>
      <c r="C133" s="40" t="s">
        <v>138</v>
      </c>
      <c r="D133" s="58" t="s">
        <v>604</v>
      </c>
      <c r="E133" s="39" t="s">
        <v>596</v>
      </c>
      <c r="F133" s="35">
        <v>24</v>
      </c>
      <c r="G133" s="61" t="s">
        <v>57</v>
      </c>
      <c r="H133" s="35">
        <f>72+232+377+725+87+72+110+194+153+173+921+326+73+65+69+107+272+36+270+65</f>
        <v>4399</v>
      </c>
      <c r="I133" s="15">
        <f>72+232+377+725+87+72+110+194+153+173+921+326+73+65+69+107+272+36+270+65</f>
        <v>4399</v>
      </c>
    </row>
    <row r="134" spans="1:9" s="7" customFormat="1" ht="33" x14ac:dyDescent="0.25">
      <c r="A134" s="38">
        <v>126</v>
      </c>
      <c r="B134" s="39" t="s">
        <v>303</v>
      </c>
      <c r="C134" s="40" t="s">
        <v>138</v>
      </c>
      <c r="D134" s="58" t="s">
        <v>604</v>
      </c>
      <c r="E134" s="39" t="s">
        <v>596</v>
      </c>
      <c r="F134" s="35">
        <v>23</v>
      </c>
      <c r="G134" s="61" t="s">
        <v>57</v>
      </c>
      <c r="H134" s="35">
        <f>96+388+186+148+196+178+92+199+295+125+172+375+165+175+403+130</f>
        <v>3323</v>
      </c>
      <c r="I134" s="15">
        <f>96+388+186+148+196+178+92+199+295+125+172+375+165+175+403+130</f>
        <v>3323</v>
      </c>
    </row>
    <row r="135" spans="1:9" s="7" customFormat="1" ht="49.5" x14ac:dyDescent="0.25">
      <c r="A135" s="38">
        <v>127</v>
      </c>
      <c r="B135" s="39" t="s">
        <v>304</v>
      </c>
      <c r="C135" s="40" t="s">
        <v>139</v>
      </c>
      <c r="D135" s="79" t="s">
        <v>140</v>
      </c>
      <c r="E135" s="39" t="s">
        <v>111</v>
      </c>
      <c r="F135" s="38">
        <v>2</v>
      </c>
      <c r="G135" s="61" t="s">
        <v>70</v>
      </c>
      <c r="H135" s="35">
        <v>88</v>
      </c>
      <c r="I135" s="19">
        <v>88</v>
      </c>
    </row>
    <row r="136" spans="1:9" s="7" customFormat="1" ht="33" x14ac:dyDescent="0.25">
      <c r="A136" s="38">
        <v>128</v>
      </c>
      <c r="B136" s="39" t="s">
        <v>305</v>
      </c>
      <c r="C136" s="58" t="s">
        <v>77</v>
      </c>
      <c r="D136" s="49" t="s">
        <v>532</v>
      </c>
      <c r="E136" s="39" t="s">
        <v>46</v>
      </c>
      <c r="F136" s="43">
        <v>1</v>
      </c>
      <c r="G136" s="42" t="s">
        <v>57</v>
      </c>
      <c r="H136" s="43">
        <v>285</v>
      </c>
      <c r="I136" s="30">
        <v>285</v>
      </c>
    </row>
    <row r="137" spans="1:9" s="7" customFormat="1" ht="33" x14ac:dyDescent="0.25">
      <c r="A137" s="38">
        <v>129</v>
      </c>
      <c r="B137" s="39" t="s">
        <v>306</v>
      </c>
      <c r="C137" s="58" t="s">
        <v>158</v>
      </c>
      <c r="D137" s="41" t="s">
        <v>626</v>
      </c>
      <c r="E137" s="39" t="s">
        <v>117</v>
      </c>
      <c r="F137" s="38">
        <v>1</v>
      </c>
      <c r="G137" s="38" t="s">
        <v>56</v>
      </c>
      <c r="H137" s="35">
        <v>18156</v>
      </c>
      <c r="I137" s="15">
        <v>18156</v>
      </c>
    </row>
    <row r="138" spans="1:9" s="7" customFormat="1" ht="33" x14ac:dyDescent="0.25">
      <c r="A138" s="38">
        <v>130</v>
      </c>
      <c r="B138" s="39" t="s">
        <v>307</v>
      </c>
      <c r="C138" s="40" t="s">
        <v>135</v>
      </c>
      <c r="D138" s="41" t="s">
        <v>16</v>
      </c>
      <c r="E138" s="39" t="s">
        <v>54</v>
      </c>
      <c r="F138" s="38">
        <v>1</v>
      </c>
      <c r="G138" s="38" t="s">
        <v>56</v>
      </c>
      <c r="H138" s="35">
        <v>1008</v>
      </c>
      <c r="I138" s="15">
        <v>1008</v>
      </c>
    </row>
    <row r="139" spans="1:9" s="7" customFormat="1" ht="33" x14ac:dyDescent="0.25">
      <c r="A139" s="38">
        <v>131</v>
      </c>
      <c r="B139" s="39" t="s">
        <v>308</v>
      </c>
      <c r="C139" s="58" t="s">
        <v>35</v>
      </c>
      <c r="D139" s="58" t="s">
        <v>615</v>
      </c>
      <c r="E139" s="39" t="s">
        <v>616</v>
      </c>
      <c r="F139" s="38">
        <v>4</v>
      </c>
      <c r="G139" s="38" t="s">
        <v>56</v>
      </c>
      <c r="H139" s="35">
        <f>54+80</f>
        <v>134</v>
      </c>
      <c r="I139" s="15">
        <f>54+80</f>
        <v>134</v>
      </c>
    </row>
    <row r="140" spans="1:9" s="7" customFormat="1" ht="49.5" x14ac:dyDescent="0.25">
      <c r="A140" s="38">
        <v>132</v>
      </c>
      <c r="B140" s="39" t="s">
        <v>309</v>
      </c>
      <c r="C140" s="58" t="s">
        <v>139</v>
      </c>
      <c r="D140" s="79" t="s">
        <v>140</v>
      </c>
      <c r="E140" s="39" t="s">
        <v>111</v>
      </c>
      <c r="F140" s="38">
        <v>2</v>
      </c>
      <c r="G140" s="61" t="s">
        <v>70</v>
      </c>
      <c r="H140" s="35">
        <v>20</v>
      </c>
      <c r="I140" s="19">
        <v>20</v>
      </c>
    </row>
    <row r="141" spans="1:9" s="7" customFormat="1" ht="49.5" x14ac:dyDescent="0.25">
      <c r="A141" s="38">
        <v>133</v>
      </c>
      <c r="B141" s="39" t="s">
        <v>310</v>
      </c>
      <c r="C141" s="58" t="s">
        <v>139</v>
      </c>
      <c r="D141" s="79" t="s">
        <v>140</v>
      </c>
      <c r="E141" s="39" t="s">
        <v>111</v>
      </c>
      <c r="F141" s="38">
        <v>8</v>
      </c>
      <c r="G141" s="61" t="s">
        <v>70</v>
      </c>
      <c r="H141" s="35">
        <f>70+23+48+45</f>
        <v>186</v>
      </c>
      <c r="I141" s="19">
        <f>70+23+48+45</f>
        <v>186</v>
      </c>
    </row>
    <row r="142" spans="1:9" s="7" customFormat="1" ht="49.5" x14ac:dyDescent="0.25">
      <c r="A142" s="38">
        <v>134</v>
      </c>
      <c r="B142" s="39" t="s">
        <v>311</v>
      </c>
      <c r="C142" s="58" t="s">
        <v>635</v>
      </c>
      <c r="D142" s="58" t="s">
        <v>636</v>
      </c>
      <c r="E142" s="39" t="s">
        <v>169</v>
      </c>
      <c r="F142" s="35">
        <v>46</v>
      </c>
      <c r="G142" s="61" t="s">
        <v>70</v>
      </c>
      <c r="H142" s="35">
        <f>12000+900+8550+4900+6000+1400+2400+3400+1800+13200+30000+4554+3500+1848+624+306</f>
        <v>95382</v>
      </c>
      <c r="I142" s="15">
        <f>12000+900+8550+4900+6000+1400+2400+3400+1800+13200+30000+4554+3500+1848+624+306</f>
        <v>95382</v>
      </c>
    </row>
    <row r="143" spans="1:9" s="7" customFormat="1" ht="33" x14ac:dyDescent="0.25">
      <c r="A143" s="38">
        <v>135</v>
      </c>
      <c r="B143" s="80" t="s">
        <v>312</v>
      </c>
      <c r="C143" s="81" t="s">
        <v>637</v>
      </c>
      <c r="D143" s="82" t="s">
        <v>638</v>
      </c>
      <c r="E143" s="38" t="s">
        <v>44</v>
      </c>
      <c r="F143" s="35">
        <v>1</v>
      </c>
      <c r="G143" s="61" t="s">
        <v>68</v>
      </c>
      <c r="H143" s="35">
        <v>5185</v>
      </c>
      <c r="I143" s="31">
        <v>5185</v>
      </c>
    </row>
    <row r="144" spans="1:9" s="7" customFormat="1" x14ac:dyDescent="0.25">
      <c r="A144" s="38">
        <v>136</v>
      </c>
      <c r="B144" s="80" t="s">
        <v>313</v>
      </c>
      <c r="C144" s="83" t="s">
        <v>639</v>
      </c>
      <c r="D144" s="84" t="s">
        <v>640</v>
      </c>
      <c r="E144" s="85" t="s">
        <v>641</v>
      </c>
      <c r="F144" s="35">
        <v>1</v>
      </c>
      <c r="G144" s="61" t="s">
        <v>55</v>
      </c>
      <c r="H144" s="35">
        <v>25</v>
      </c>
      <c r="I144" s="31">
        <v>25</v>
      </c>
    </row>
    <row r="145" spans="1:9" s="7" customFormat="1" x14ac:dyDescent="0.25">
      <c r="A145" s="38">
        <v>137</v>
      </c>
      <c r="B145" s="80" t="s">
        <v>314</v>
      </c>
      <c r="C145" s="86" t="s">
        <v>642</v>
      </c>
      <c r="D145" s="84" t="s">
        <v>643</v>
      </c>
      <c r="E145" s="39" t="s">
        <v>169</v>
      </c>
      <c r="F145" s="38">
        <v>3</v>
      </c>
      <c r="G145" s="61" t="s">
        <v>70</v>
      </c>
      <c r="H145" s="35">
        <v>119</v>
      </c>
      <c r="I145" s="31">
        <v>119</v>
      </c>
    </row>
    <row r="146" spans="1:9" s="7" customFormat="1" ht="33" x14ac:dyDescent="0.25">
      <c r="A146" s="38">
        <v>138</v>
      </c>
      <c r="B146" s="80" t="s">
        <v>315</v>
      </c>
      <c r="C146" s="82" t="s">
        <v>17</v>
      </c>
      <c r="D146" s="82" t="s">
        <v>644</v>
      </c>
      <c r="E146" s="38" t="s">
        <v>645</v>
      </c>
      <c r="F146" s="38">
        <v>3</v>
      </c>
      <c r="G146" s="38" t="s">
        <v>57</v>
      </c>
      <c r="H146" s="35">
        <v>20407</v>
      </c>
      <c r="I146" s="31">
        <v>20407</v>
      </c>
    </row>
    <row r="147" spans="1:9" s="7" customFormat="1" ht="33" x14ac:dyDescent="0.25">
      <c r="A147" s="38">
        <v>139</v>
      </c>
      <c r="B147" s="87" t="s">
        <v>316</v>
      </c>
      <c r="C147" s="62" t="s">
        <v>646</v>
      </c>
      <c r="D147" s="63" t="s">
        <v>647</v>
      </c>
      <c r="E147" s="38" t="s">
        <v>48</v>
      </c>
      <c r="F147" s="35">
        <v>2</v>
      </c>
      <c r="G147" s="61" t="s">
        <v>57</v>
      </c>
      <c r="H147" s="35">
        <v>26176</v>
      </c>
      <c r="I147" s="31">
        <v>26176</v>
      </c>
    </row>
    <row r="148" spans="1:9" s="7" customFormat="1" ht="33" x14ac:dyDescent="0.25">
      <c r="A148" s="38">
        <v>140</v>
      </c>
      <c r="B148" s="88" t="s">
        <v>317</v>
      </c>
      <c r="C148" s="62" t="s">
        <v>26</v>
      </c>
      <c r="D148" s="62" t="s">
        <v>648</v>
      </c>
      <c r="E148" s="38" t="s">
        <v>107</v>
      </c>
      <c r="F148" s="38">
        <v>10</v>
      </c>
      <c r="G148" s="38" t="s">
        <v>57</v>
      </c>
      <c r="H148" s="35">
        <v>12913</v>
      </c>
      <c r="I148" s="31">
        <v>12913</v>
      </c>
    </row>
    <row r="149" spans="1:9" s="7" customFormat="1" ht="33" x14ac:dyDescent="0.25">
      <c r="A149" s="38">
        <v>141</v>
      </c>
      <c r="B149" s="88" t="s">
        <v>318</v>
      </c>
      <c r="C149" s="62" t="s">
        <v>649</v>
      </c>
      <c r="D149" s="63" t="s">
        <v>650</v>
      </c>
      <c r="E149" s="38" t="s">
        <v>40</v>
      </c>
      <c r="F149" s="35">
        <v>1</v>
      </c>
      <c r="G149" s="61" t="s">
        <v>57</v>
      </c>
      <c r="H149" s="89">
        <v>56370</v>
      </c>
      <c r="I149" s="32">
        <v>56370</v>
      </c>
    </row>
    <row r="150" spans="1:9" s="7" customFormat="1" ht="33" x14ac:dyDescent="0.25">
      <c r="A150" s="38">
        <v>142</v>
      </c>
      <c r="B150" s="90" t="s">
        <v>319</v>
      </c>
      <c r="C150" s="62" t="s">
        <v>37</v>
      </c>
      <c r="D150" s="63" t="s">
        <v>38</v>
      </c>
      <c r="E150" s="38" t="s">
        <v>46</v>
      </c>
      <c r="F150" s="38">
        <v>2</v>
      </c>
      <c r="G150" s="38" t="s">
        <v>57</v>
      </c>
      <c r="H150" s="35">
        <v>2929</v>
      </c>
      <c r="I150" s="31">
        <v>2929</v>
      </c>
    </row>
    <row r="151" spans="1:9" s="7" customFormat="1" ht="33" x14ac:dyDescent="0.25">
      <c r="A151" s="38">
        <v>143</v>
      </c>
      <c r="B151" s="88" t="s">
        <v>320</v>
      </c>
      <c r="C151" s="62" t="s">
        <v>37</v>
      </c>
      <c r="D151" s="63" t="s">
        <v>38</v>
      </c>
      <c r="E151" s="38" t="s">
        <v>46</v>
      </c>
      <c r="F151" s="38">
        <v>3</v>
      </c>
      <c r="G151" s="38" t="s">
        <v>57</v>
      </c>
      <c r="H151" s="35">
        <v>18109</v>
      </c>
      <c r="I151" s="31">
        <v>18109</v>
      </c>
    </row>
    <row r="152" spans="1:9" s="7" customFormat="1" ht="33" x14ac:dyDescent="0.25">
      <c r="A152" s="38">
        <v>144</v>
      </c>
      <c r="B152" s="88" t="s">
        <v>321</v>
      </c>
      <c r="C152" s="40" t="s">
        <v>651</v>
      </c>
      <c r="D152" s="91" t="s">
        <v>652</v>
      </c>
      <c r="E152" s="38" t="s">
        <v>67</v>
      </c>
      <c r="F152" s="35">
        <v>1</v>
      </c>
      <c r="G152" s="61" t="s">
        <v>60</v>
      </c>
      <c r="H152" s="35">
        <v>4</v>
      </c>
      <c r="I152" s="31">
        <v>4</v>
      </c>
    </row>
    <row r="153" spans="1:9" s="7" customFormat="1" x14ac:dyDescent="0.25">
      <c r="A153" s="38">
        <v>145</v>
      </c>
      <c r="B153" s="88" t="s">
        <v>322</v>
      </c>
      <c r="C153" s="92" t="s">
        <v>653</v>
      </c>
      <c r="D153" s="91" t="s">
        <v>654</v>
      </c>
      <c r="E153" s="85" t="s">
        <v>655</v>
      </c>
      <c r="F153" s="38">
        <v>1</v>
      </c>
      <c r="G153" s="61" t="s">
        <v>60</v>
      </c>
      <c r="H153" s="35">
        <v>2</v>
      </c>
      <c r="I153" s="31">
        <v>2</v>
      </c>
    </row>
    <row r="154" spans="1:9" s="7" customFormat="1" ht="49.5" x14ac:dyDescent="0.25">
      <c r="A154" s="38">
        <v>146</v>
      </c>
      <c r="B154" s="88" t="s">
        <v>323</v>
      </c>
      <c r="C154" s="40" t="s">
        <v>135</v>
      </c>
      <c r="D154" s="64" t="s">
        <v>656</v>
      </c>
      <c r="E154" s="38" t="s">
        <v>41</v>
      </c>
      <c r="F154" s="38">
        <v>1</v>
      </c>
      <c r="G154" s="61" t="s">
        <v>70</v>
      </c>
      <c r="H154" s="35">
        <v>3200</v>
      </c>
      <c r="I154" s="31">
        <v>3200</v>
      </c>
    </row>
    <row r="155" spans="1:9" s="7" customFormat="1" ht="33" x14ac:dyDescent="0.25">
      <c r="A155" s="38">
        <v>147</v>
      </c>
      <c r="B155" s="88" t="s">
        <v>324</v>
      </c>
      <c r="C155" s="40" t="s">
        <v>657</v>
      </c>
      <c r="D155" s="64" t="s">
        <v>658</v>
      </c>
      <c r="E155" s="38" t="s">
        <v>44</v>
      </c>
      <c r="F155" s="35">
        <v>1</v>
      </c>
      <c r="G155" s="61" t="s">
        <v>68</v>
      </c>
      <c r="H155" s="35">
        <v>200</v>
      </c>
      <c r="I155" s="31">
        <v>200</v>
      </c>
    </row>
    <row r="156" spans="1:9" s="7" customFormat="1" ht="49.5" x14ac:dyDescent="0.25">
      <c r="A156" s="38">
        <v>148</v>
      </c>
      <c r="B156" s="90" t="s">
        <v>325</v>
      </c>
      <c r="C156" s="40" t="s">
        <v>79</v>
      </c>
      <c r="D156" s="64" t="s">
        <v>80</v>
      </c>
      <c r="E156" s="38" t="s">
        <v>659</v>
      </c>
      <c r="F156" s="35">
        <v>2</v>
      </c>
      <c r="G156" s="61" t="s">
        <v>70</v>
      </c>
      <c r="H156" s="35">
        <v>362</v>
      </c>
      <c r="I156" s="31">
        <v>362</v>
      </c>
    </row>
    <row r="157" spans="1:9" s="7" customFormat="1" ht="33" x14ac:dyDescent="0.25">
      <c r="A157" s="38">
        <v>149</v>
      </c>
      <c r="B157" s="88" t="s">
        <v>326</v>
      </c>
      <c r="C157" s="62" t="s">
        <v>660</v>
      </c>
      <c r="D157" s="93" t="s">
        <v>661</v>
      </c>
      <c r="E157" s="38" t="s">
        <v>99</v>
      </c>
      <c r="F157" s="38">
        <v>1</v>
      </c>
      <c r="G157" s="38" t="s">
        <v>56</v>
      </c>
      <c r="H157" s="35">
        <v>1500</v>
      </c>
      <c r="I157" s="31">
        <v>1500</v>
      </c>
    </row>
    <row r="158" spans="1:9" s="7" customFormat="1" ht="33" x14ac:dyDescent="0.25">
      <c r="A158" s="38">
        <v>150</v>
      </c>
      <c r="B158" s="90" t="s">
        <v>327</v>
      </c>
      <c r="C158" s="62" t="s">
        <v>660</v>
      </c>
      <c r="D158" s="93" t="s">
        <v>661</v>
      </c>
      <c r="E158" s="38" t="s">
        <v>662</v>
      </c>
      <c r="F158" s="38">
        <v>1</v>
      </c>
      <c r="G158" s="38" t="s">
        <v>56</v>
      </c>
      <c r="H158" s="35">
        <v>1008</v>
      </c>
      <c r="I158" s="31">
        <v>1008</v>
      </c>
    </row>
    <row r="159" spans="1:9" s="7" customFormat="1" x14ac:dyDescent="0.25">
      <c r="A159" s="38">
        <v>151</v>
      </c>
      <c r="B159" s="88" t="s">
        <v>328</v>
      </c>
      <c r="C159" s="92" t="s">
        <v>663</v>
      </c>
      <c r="D159" s="91" t="s">
        <v>664</v>
      </c>
      <c r="E159" s="38" t="s">
        <v>100</v>
      </c>
      <c r="F159" s="38">
        <v>1</v>
      </c>
      <c r="G159" s="38" t="s">
        <v>56</v>
      </c>
      <c r="H159" s="35">
        <v>10</v>
      </c>
      <c r="I159" s="31">
        <v>10</v>
      </c>
    </row>
    <row r="160" spans="1:9" s="7" customFormat="1" ht="49.5" x14ac:dyDescent="0.25">
      <c r="A160" s="38">
        <v>152</v>
      </c>
      <c r="B160" s="90" t="s">
        <v>329</v>
      </c>
      <c r="C160" s="94" t="s">
        <v>167</v>
      </c>
      <c r="D160" s="95" t="s">
        <v>125</v>
      </c>
      <c r="E160" s="96" t="s">
        <v>69</v>
      </c>
      <c r="F160" s="96">
        <v>1</v>
      </c>
      <c r="G160" s="97" t="s">
        <v>70</v>
      </c>
      <c r="H160" s="35">
        <v>5</v>
      </c>
      <c r="I160" s="31">
        <v>5</v>
      </c>
    </row>
    <row r="161" spans="1:9" s="7" customFormat="1" ht="33" x14ac:dyDescent="0.25">
      <c r="A161" s="38">
        <v>153</v>
      </c>
      <c r="B161" s="88" t="s">
        <v>330</v>
      </c>
      <c r="C161" s="40" t="s">
        <v>33</v>
      </c>
      <c r="D161" s="91" t="s">
        <v>133</v>
      </c>
      <c r="E161" s="38" t="s">
        <v>49</v>
      </c>
      <c r="F161" s="35">
        <v>2</v>
      </c>
      <c r="G161" s="61" t="s">
        <v>57</v>
      </c>
      <c r="H161" s="35">
        <v>179346</v>
      </c>
      <c r="I161" s="31">
        <v>179346</v>
      </c>
    </row>
    <row r="162" spans="1:9" s="7" customFormat="1" ht="33" x14ac:dyDescent="0.25">
      <c r="A162" s="38">
        <v>154</v>
      </c>
      <c r="B162" s="90" t="s">
        <v>331</v>
      </c>
      <c r="C162" s="40" t="s">
        <v>33</v>
      </c>
      <c r="D162" s="91" t="s">
        <v>133</v>
      </c>
      <c r="E162" s="38" t="s">
        <v>49</v>
      </c>
      <c r="F162" s="35">
        <v>1</v>
      </c>
      <c r="G162" s="61" t="s">
        <v>57</v>
      </c>
      <c r="H162" s="35">
        <v>48086</v>
      </c>
      <c r="I162" s="31">
        <v>48086</v>
      </c>
    </row>
    <row r="163" spans="1:9" s="7" customFormat="1" x14ac:dyDescent="0.25">
      <c r="A163" s="38">
        <v>155</v>
      </c>
      <c r="B163" s="90" t="s">
        <v>332</v>
      </c>
      <c r="C163" s="98" t="s">
        <v>665</v>
      </c>
      <c r="D163" s="91" t="s">
        <v>666</v>
      </c>
      <c r="E163" s="38" t="s">
        <v>51</v>
      </c>
      <c r="F163" s="38">
        <v>2</v>
      </c>
      <c r="G163" s="97" t="s">
        <v>70</v>
      </c>
      <c r="H163" s="35">
        <v>62</v>
      </c>
      <c r="I163" s="31">
        <v>62</v>
      </c>
    </row>
    <row r="164" spans="1:9" s="7" customFormat="1" ht="33" x14ac:dyDescent="0.25">
      <c r="A164" s="38">
        <v>156</v>
      </c>
      <c r="B164" s="90" t="s">
        <v>333</v>
      </c>
      <c r="C164" s="40" t="s">
        <v>667</v>
      </c>
      <c r="D164" s="63" t="s">
        <v>668</v>
      </c>
      <c r="E164" s="39" t="s">
        <v>169</v>
      </c>
      <c r="F164" s="35">
        <v>10</v>
      </c>
      <c r="G164" s="61" t="s">
        <v>55</v>
      </c>
      <c r="H164" s="35">
        <v>20</v>
      </c>
      <c r="I164" s="31">
        <v>20</v>
      </c>
    </row>
    <row r="165" spans="1:9" s="7" customFormat="1" ht="33" x14ac:dyDescent="0.25">
      <c r="A165" s="38">
        <v>157</v>
      </c>
      <c r="B165" s="99" t="s">
        <v>334</v>
      </c>
      <c r="C165" s="82" t="s">
        <v>670</v>
      </c>
      <c r="D165" s="82" t="s">
        <v>671</v>
      </c>
      <c r="E165" s="38" t="s">
        <v>645</v>
      </c>
      <c r="F165" s="38">
        <v>1</v>
      </c>
      <c r="G165" s="38" t="s">
        <v>57</v>
      </c>
      <c r="H165" s="35">
        <v>304</v>
      </c>
      <c r="I165" s="15">
        <v>304</v>
      </c>
    </row>
    <row r="166" spans="1:9" s="7" customFormat="1" ht="33" x14ac:dyDescent="0.25">
      <c r="A166" s="38">
        <v>158</v>
      </c>
      <c r="B166" s="38" t="s">
        <v>335</v>
      </c>
      <c r="C166" s="62" t="s">
        <v>672</v>
      </c>
      <c r="D166" s="63" t="s">
        <v>673</v>
      </c>
      <c r="E166" s="38" t="s">
        <v>674</v>
      </c>
      <c r="F166" s="38">
        <v>2</v>
      </c>
      <c r="G166" s="38" t="s">
        <v>57</v>
      </c>
      <c r="H166" s="35">
        <v>2076</v>
      </c>
      <c r="I166" s="15">
        <v>2076</v>
      </c>
    </row>
    <row r="167" spans="1:9" s="7" customFormat="1" ht="49.5" x14ac:dyDescent="0.25">
      <c r="A167" s="38">
        <v>159</v>
      </c>
      <c r="B167" s="38" t="s">
        <v>336</v>
      </c>
      <c r="C167" s="62" t="s">
        <v>675</v>
      </c>
      <c r="D167" s="63" t="s">
        <v>676</v>
      </c>
      <c r="E167" s="38" t="s">
        <v>674</v>
      </c>
      <c r="F167" s="38">
        <v>1</v>
      </c>
      <c r="G167" s="38" t="s">
        <v>57</v>
      </c>
      <c r="H167" s="35">
        <v>3128</v>
      </c>
      <c r="I167" s="15">
        <v>3128</v>
      </c>
    </row>
    <row r="168" spans="1:9" s="7" customFormat="1" ht="49.5" x14ac:dyDescent="0.25">
      <c r="A168" s="38">
        <v>160</v>
      </c>
      <c r="B168" s="38" t="s">
        <v>337</v>
      </c>
      <c r="C168" s="62" t="s">
        <v>675</v>
      </c>
      <c r="D168" s="63" t="s">
        <v>676</v>
      </c>
      <c r="E168" s="38" t="s">
        <v>677</v>
      </c>
      <c r="F168" s="38">
        <v>1</v>
      </c>
      <c r="G168" s="38" t="s">
        <v>57</v>
      </c>
      <c r="H168" s="35">
        <v>90</v>
      </c>
      <c r="I168" s="15">
        <v>90</v>
      </c>
    </row>
    <row r="169" spans="1:9" s="7" customFormat="1" ht="33" x14ac:dyDescent="0.25">
      <c r="A169" s="38">
        <v>161</v>
      </c>
      <c r="B169" s="38" t="s">
        <v>338</v>
      </c>
      <c r="C169" s="82" t="s">
        <v>17</v>
      </c>
      <c r="D169" s="82" t="s">
        <v>644</v>
      </c>
      <c r="E169" s="38" t="s">
        <v>67</v>
      </c>
      <c r="F169" s="38">
        <v>37</v>
      </c>
      <c r="G169" s="38" t="s">
        <v>56</v>
      </c>
      <c r="H169" s="35">
        <v>49725</v>
      </c>
      <c r="I169" s="15">
        <v>49725</v>
      </c>
    </row>
    <row r="170" spans="1:9" s="7" customFormat="1" ht="33" x14ac:dyDescent="0.25">
      <c r="A170" s="38">
        <v>162</v>
      </c>
      <c r="B170" s="38" t="s">
        <v>339</v>
      </c>
      <c r="C170" s="82" t="s">
        <v>17</v>
      </c>
      <c r="D170" s="82" t="s">
        <v>644</v>
      </c>
      <c r="E170" s="38" t="s">
        <v>47</v>
      </c>
      <c r="F170" s="38">
        <v>1</v>
      </c>
      <c r="G170" s="38" t="s">
        <v>57</v>
      </c>
      <c r="H170" s="35">
        <v>812</v>
      </c>
      <c r="I170" s="15">
        <v>812</v>
      </c>
    </row>
    <row r="171" spans="1:9" s="7" customFormat="1" ht="33" x14ac:dyDescent="0.25">
      <c r="A171" s="38">
        <v>163</v>
      </c>
      <c r="B171" s="38" t="s">
        <v>340</v>
      </c>
      <c r="C171" s="82" t="s">
        <v>17</v>
      </c>
      <c r="D171" s="82" t="s">
        <v>644</v>
      </c>
      <c r="E171" s="38" t="s">
        <v>85</v>
      </c>
      <c r="F171" s="38">
        <v>6</v>
      </c>
      <c r="G171" s="38" t="s">
        <v>56</v>
      </c>
      <c r="H171" s="35">
        <v>117980</v>
      </c>
      <c r="I171" s="15">
        <v>117980</v>
      </c>
    </row>
    <row r="172" spans="1:9" s="7" customFormat="1" ht="33" x14ac:dyDescent="0.25">
      <c r="A172" s="38">
        <v>164</v>
      </c>
      <c r="B172" s="38" t="s">
        <v>341</v>
      </c>
      <c r="C172" s="40" t="s">
        <v>678</v>
      </c>
      <c r="D172" s="40" t="s">
        <v>679</v>
      </c>
      <c r="E172" s="38" t="s">
        <v>82</v>
      </c>
      <c r="F172" s="38">
        <v>1</v>
      </c>
      <c r="G172" s="38" t="s">
        <v>56</v>
      </c>
      <c r="H172" s="35">
        <v>12</v>
      </c>
      <c r="I172" s="15">
        <v>12</v>
      </c>
    </row>
    <row r="173" spans="1:9" s="7" customFormat="1" ht="33" x14ac:dyDescent="0.25">
      <c r="A173" s="38">
        <v>165</v>
      </c>
      <c r="B173" s="38" t="s">
        <v>342</v>
      </c>
      <c r="C173" s="69" t="s">
        <v>680</v>
      </c>
      <c r="D173" s="64" t="s">
        <v>681</v>
      </c>
      <c r="E173" s="38" t="s">
        <v>45</v>
      </c>
      <c r="F173" s="38">
        <v>2</v>
      </c>
      <c r="G173" s="38" t="s">
        <v>56</v>
      </c>
      <c r="H173" s="35">
        <v>473</v>
      </c>
      <c r="I173" s="15">
        <v>473</v>
      </c>
    </row>
    <row r="174" spans="1:9" s="7" customFormat="1" x14ac:dyDescent="0.25">
      <c r="A174" s="38">
        <v>166</v>
      </c>
      <c r="B174" s="38" t="s">
        <v>343</v>
      </c>
      <c r="C174" s="40" t="s">
        <v>166</v>
      </c>
      <c r="D174" s="64" t="s">
        <v>682</v>
      </c>
      <c r="E174" s="38" t="s">
        <v>52</v>
      </c>
      <c r="F174" s="38">
        <v>7</v>
      </c>
      <c r="G174" s="38" t="s">
        <v>56</v>
      </c>
      <c r="H174" s="35">
        <v>672</v>
      </c>
      <c r="I174" s="15">
        <v>672</v>
      </c>
    </row>
    <row r="175" spans="1:9" s="7" customFormat="1" ht="33" x14ac:dyDescent="0.25">
      <c r="A175" s="38">
        <v>167</v>
      </c>
      <c r="B175" s="38" t="s">
        <v>344</v>
      </c>
      <c r="C175" s="40" t="s">
        <v>127</v>
      </c>
      <c r="D175" s="64" t="s">
        <v>683</v>
      </c>
      <c r="E175" s="38" t="s">
        <v>674</v>
      </c>
      <c r="F175" s="38">
        <v>1</v>
      </c>
      <c r="G175" s="38" t="s">
        <v>57</v>
      </c>
      <c r="H175" s="35">
        <v>10660</v>
      </c>
      <c r="I175" s="15">
        <v>10660</v>
      </c>
    </row>
    <row r="176" spans="1:9" s="7" customFormat="1" ht="33" x14ac:dyDescent="0.25">
      <c r="A176" s="38">
        <v>168</v>
      </c>
      <c r="B176" s="38" t="s">
        <v>345</v>
      </c>
      <c r="C176" s="40" t="s">
        <v>35</v>
      </c>
      <c r="D176" s="64" t="s">
        <v>684</v>
      </c>
      <c r="E176" s="38" t="s">
        <v>112</v>
      </c>
      <c r="F176" s="38">
        <v>1</v>
      </c>
      <c r="G176" s="38" t="s">
        <v>56</v>
      </c>
      <c r="H176" s="35">
        <v>1760</v>
      </c>
      <c r="I176" s="15">
        <v>1760</v>
      </c>
    </row>
    <row r="177" spans="1:9" s="7" customFormat="1" ht="33" x14ac:dyDescent="0.25">
      <c r="A177" s="38">
        <v>169</v>
      </c>
      <c r="B177" s="38" t="s">
        <v>346</v>
      </c>
      <c r="C177" s="40" t="s">
        <v>35</v>
      </c>
      <c r="D177" s="64" t="s">
        <v>684</v>
      </c>
      <c r="E177" s="38" t="s">
        <v>47</v>
      </c>
      <c r="F177" s="38">
        <v>1</v>
      </c>
      <c r="G177" s="38" t="s">
        <v>57</v>
      </c>
      <c r="H177" s="35">
        <v>20881.900000000001</v>
      </c>
      <c r="I177" s="15">
        <v>20881.900000000001</v>
      </c>
    </row>
    <row r="178" spans="1:9" s="7" customFormat="1" ht="33" x14ac:dyDescent="0.25">
      <c r="A178" s="38">
        <v>170</v>
      </c>
      <c r="B178" s="38" t="s">
        <v>347</v>
      </c>
      <c r="C178" s="40" t="s">
        <v>35</v>
      </c>
      <c r="D178" s="64" t="s">
        <v>684</v>
      </c>
      <c r="E178" s="38" t="s">
        <v>685</v>
      </c>
      <c r="F178" s="38">
        <v>1</v>
      </c>
      <c r="G178" s="38" t="s">
        <v>56</v>
      </c>
      <c r="H178" s="35">
        <v>644</v>
      </c>
      <c r="I178" s="15">
        <v>644</v>
      </c>
    </row>
    <row r="179" spans="1:9" s="7" customFormat="1" ht="49.5" x14ac:dyDescent="0.25">
      <c r="A179" s="38">
        <v>171</v>
      </c>
      <c r="B179" s="38" t="s">
        <v>348</v>
      </c>
      <c r="C179" s="40" t="s">
        <v>686</v>
      </c>
      <c r="D179" s="64" t="s">
        <v>687</v>
      </c>
      <c r="E179" s="38" t="s">
        <v>685</v>
      </c>
      <c r="F179" s="38">
        <v>1</v>
      </c>
      <c r="G179" s="38" t="s">
        <v>56</v>
      </c>
      <c r="H179" s="35">
        <v>238</v>
      </c>
      <c r="I179" s="15">
        <v>238</v>
      </c>
    </row>
    <row r="180" spans="1:9" s="7" customFormat="1" ht="33" x14ac:dyDescent="0.25">
      <c r="A180" s="38">
        <v>172</v>
      </c>
      <c r="B180" s="38" t="s">
        <v>349</v>
      </c>
      <c r="C180" s="62" t="s">
        <v>156</v>
      </c>
      <c r="D180" s="63" t="s">
        <v>157</v>
      </c>
      <c r="E180" s="38" t="s">
        <v>62</v>
      </c>
      <c r="F180" s="38">
        <v>1</v>
      </c>
      <c r="G180" s="38" t="s">
        <v>56</v>
      </c>
      <c r="H180" s="35">
        <v>1270</v>
      </c>
      <c r="I180" s="15">
        <v>1270</v>
      </c>
    </row>
    <row r="181" spans="1:9" s="7" customFormat="1" ht="33" x14ac:dyDescent="0.25">
      <c r="A181" s="38">
        <v>173</v>
      </c>
      <c r="B181" s="38" t="s">
        <v>350</v>
      </c>
      <c r="C181" s="40" t="s">
        <v>605</v>
      </c>
      <c r="D181" s="59" t="s">
        <v>688</v>
      </c>
      <c r="E181" s="38" t="s">
        <v>41</v>
      </c>
      <c r="F181" s="38">
        <v>2</v>
      </c>
      <c r="G181" s="38" t="s">
        <v>56</v>
      </c>
      <c r="H181" s="35">
        <v>1908</v>
      </c>
      <c r="I181" s="15">
        <v>1908</v>
      </c>
    </row>
    <row r="182" spans="1:9" s="7" customFormat="1" ht="49.5" x14ac:dyDescent="0.25">
      <c r="A182" s="38">
        <v>174</v>
      </c>
      <c r="B182" s="38" t="s">
        <v>351</v>
      </c>
      <c r="C182" s="40" t="s">
        <v>135</v>
      </c>
      <c r="D182" s="64" t="s">
        <v>656</v>
      </c>
      <c r="E182" s="38" t="s">
        <v>689</v>
      </c>
      <c r="F182" s="38">
        <v>1</v>
      </c>
      <c r="G182" s="38" t="s">
        <v>57</v>
      </c>
      <c r="H182" s="35">
        <v>55485</v>
      </c>
      <c r="I182" s="15">
        <v>55485</v>
      </c>
    </row>
    <row r="183" spans="1:9" s="7" customFormat="1" ht="49.5" x14ac:dyDescent="0.25">
      <c r="A183" s="38">
        <v>175</v>
      </c>
      <c r="B183" s="38" t="s">
        <v>352</v>
      </c>
      <c r="C183" s="40" t="s">
        <v>135</v>
      </c>
      <c r="D183" s="64" t="s">
        <v>656</v>
      </c>
      <c r="E183" s="38" t="s">
        <v>689</v>
      </c>
      <c r="F183" s="38">
        <v>1</v>
      </c>
      <c r="G183" s="38" t="s">
        <v>57</v>
      </c>
      <c r="H183" s="35">
        <v>83335</v>
      </c>
      <c r="I183" s="15">
        <v>83335</v>
      </c>
    </row>
    <row r="184" spans="1:9" s="7" customFormat="1" ht="49.5" x14ac:dyDescent="0.25">
      <c r="A184" s="38">
        <v>176</v>
      </c>
      <c r="B184" s="38" t="s">
        <v>353</v>
      </c>
      <c r="C184" s="40" t="s">
        <v>135</v>
      </c>
      <c r="D184" s="64" t="s">
        <v>656</v>
      </c>
      <c r="E184" s="38" t="s">
        <v>690</v>
      </c>
      <c r="F184" s="38">
        <v>1</v>
      </c>
      <c r="G184" s="38" t="s">
        <v>57</v>
      </c>
      <c r="H184" s="35">
        <v>3192</v>
      </c>
      <c r="I184" s="15">
        <v>3192</v>
      </c>
    </row>
    <row r="185" spans="1:9" s="7" customFormat="1" ht="49.5" x14ac:dyDescent="0.25">
      <c r="A185" s="38">
        <v>177</v>
      </c>
      <c r="B185" s="38" t="s">
        <v>354</v>
      </c>
      <c r="C185" s="40" t="s">
        <v>135</v>
      </c>
      <c r="D185" s="64" t="s">
        <v>656</v>
      </c>
      <c r="E185" s="38" t="s">
        <v>89</v>
      </c>
      <c r="F185" s="38">
        <v>1</v>
      </c>
      <c r="G185" s="38" t="s">
        <v>56</v>
      </c>
      <c r="H185" s="35">
        <v>24</v>
      </c>
      <c r="I185" s="15">
        <v>24</v>
      </c>
    </row>
    <row r="186" spans="1:9" s="7" customFormat="1" ht="33" x14ac:dyDescent="0.25">
      <c r="A186" s="38">
        <v>178</v>
      </c>
      <c r="B186" s="38" t="s">
        <v>355</v>
      </c>
      <c r="C186" s="59" t="s">
        <v>153</v>
      </c>
      <c r="D186" s="59" t="s">
        <v>691</v>
      </c>
      <c r="E186" s="38" t="s">
        <v>62</v>
      </c>
      <c r="F186" s="38">
        <v>1</v>
      </c>
      <c r="G186" s="38" t="s">
        <v>56</v>
      </c>
      <c r="H186" s="35">
        <v>1500</v>
      </c>
      <c r="I186" s="15">
        <v>1500</v>
      </c>
    </row>
    <row r="187" spans="1:9" s="7" customFormat="1" ht="33" x14ac:dyDescent="0.25">
      <c r="A187" s="38">
        <v>179</v>
      </c>
      <c r="B187" s="38" t="s">
        <v>356</v>
      </c>
      <c r="C187" s="59" t="s">
        <v>153</v>
      </c>
      <c r="D187" s="59" t="s">
        <v>691</v>
      </c>
      <c r="E187" s="38" t="s">
        <v>46</v>
      </c>
      <c r="F187" s="38">
        <v>3</v>
      </c>
      <c r="G187" s="38" t="s">
        <v>57</v>
      </c>
      <c r="H187" s="35">
        <v>516</v>
      </c>
      <c r="I187" s="15">
        <v>516</v>
      </c>
    </row>
    <row r="188" spans="1:9" s="7" customFormat="1" ht="33" x14ac:dyDescent="0.25">
      <c r="A188" s="38">
        <v>180</v>
      </c>
      <c r="B188" s="38" t="s">
        <v>357</v>
      </c>
      <c r="C188" s="59" t="s">
        <v>692</v>
      </c>
      <c r="D188" s="59" t="s">
        <v>693</v>
      </c>
      <c r="E188" s="38" t="s">
        <v>169</v>
      </c>
      <c r="F188" s="38">
        <v>2</v>
      </c>
      <c r="G188" s="38" t="s">
        <v>56</v>
      </c>
      <c r="H188" s="35">
        <v>14500</v>
      </c>
      <c r="I188" s="15">
        <v>14500</v>
      </c>
    </row>
    <row r="189" spans="1:9" s="7" customFormat="1" ht="49.5" x14ac:dyDescent="0.25">
      <c r="A189" s="38">
        <v>181</v>
      </c>
      <c r="B189" s="38" t="s">
        <v>358</v>
      </c>
      <c r="C189" s="40" t="s">
        <v>163</v>
      </c>
      <c r="D189" s="64" t="s">
        <v>164</v>
      </c>
      <c r="E189" s="39" t="s">
        <v>694</v>
      </c>
      <c r="F189" s="38">
        <v>1</v>
      </c>
      <c r="G189" s="38" t="s">
        <v>56</v>
      </c>
      <c r="H189" s="35">
        <v>10</v>
      </c>
      <c r="I189" s="15">
        <v>10</v>
      </c>
    </row>
    <row r="190" spans="1:9" s="7" customFormat="1" ht="33" x14ac:dyDescent="0.25">
      <c r="A190" s="38">
        <v>182</v>
      </c>
      <c r="B190" s="38" t="s">
        <v>359</v>
      </c>
      <c r="C190" s="40" t="s">
        <v>158</v>
      </c>
      <c r="D190" s="64" t="s">
        <v>695</v>
      </c>
      <c r="E190" s="39" t="s">
        <v>46</v>
      </c>
      <c r="F190" s="38">
        <v>11</v>
      </c>
      <c r="G190" s="38" t="s">
        <v>109</v>
      </c>
      <c r="H190" s="35">
        <v>27475</v>
      </c>
      <c r="I190" s="15">
        <v>27475</v>
      </c>
    </row>
    <row r="191" spans="1:9" s="7" customFormat="1" ht="49.5" x14ac:dyDescent="0.25">
      <c r="A191" s="38">
        <v>183</v>
      </c>
      <c r="B191" s="38" t="s">
        <v>360</v>
      </c>
      <c r="C191" s="40" t="s">
        <v>696</v>
      </c>
      <c r="D191" s="64" t="s">
        <v>697</v>
      </c>
      <c r="E191" s="39" t="s">
        <v>46</v>
      </c>
      <c r="F191" s="38">
        <v>6</v>
      </c>
      <c r="G191" s="38" t="s">
        <v>57</v>
      </c>
      <c r="H191" s="35">
        <v>316930</v>
      </c>
      <c r="I191" s="19">
        <v>316930</v>
      </c>
    </row>
    <row r="192" spans="1:9" s="7" customFormat="1" ht="33" x14ac:dyDescent="0.25">
      <c r="A192" s="38">
        <v>184</v>
      </c>
      <c r="B192" s="38" t="s">
        <v>361</v>
      </c>
      <c r="C192" s="40" t="s">
        <v>698</v>
      </c>
      <c r="D192" s="64" t="s">
        <v>699</v>
      </c>
      <c r="E192" s="39" t="s">
        <v>45</v>
      </c>
      <c r="F192" s="38">
        <v>2</v>
      </c>
      <c r="G192" s="38" t="s">
        <v>70</v>
      </c>
      <c r="H192" s="35">
        <v>817</v>
      </c>
      <c r="I192" s="19">
        <v>817</v>
      </c>
    </row>
    <row r="193" spans="1:9" s="7" customFormat="1" ht="33" x14ac:dyDescent="0.25">
      <c r="A193" s="38">
        <v>185</v>
      </c>
      <c r="B193" s="100" t="s">
        <v>362</v>
      </c>
      <c r="C193" s="40" t="s">
        <v>700</v>
      </c>
      <c r="D193" s="64" t="s">
        <v>701</v>
      </c>
      <c r="E193" s="39" t="s">
        <v>62</v>
      </c>
      <c r="F193" s="38">
        <v>1</v>
      </c>
      <c r="G193" s="38" t="s">
        <v>70</v>
      </c>
      <c r="H193" s="35">
        <v>970</v>
      </c>
      <c r="I193" s="19">
        <v>970</v>
      </c>
    </row>
    <row r="194" spans="1:9" s="7" customFormat="1" ht="49.5" x14ac:dyDescent="0.25">
      <c r="A194" s="38">
        <v>186</v>
      </c>
      <c r="B194" s="39" t="s">
        <v>363</v>
      </c>
      <c r="C194" s="40" t="s">
        <v>702</v>
      </c>
      <c r="D194" s="64" t="s">
        <v>633</v>
      </c>
      <c r="E194" s="39" t="s">
        <v>44</v>
      </c>
      <c r="F194" s="38">
        <v>3</v>
      </c>
      <c r="G194" s="38" t="s">
        <v>68</v>
      </c>
      <c r="H194" s="35">
        <v>220</v>
      </c>
      <c r="I194" s="19">
        <v>220</v>
      </c>
    </row>
    <row r="195" spans="1:9" s="7" customFormat="1" ht="33" x14ac:dyDescent="0.25">
      <c r="A195" s="38">
        <v>187</v>
      </c>
      <c r="B195" s="39" t="s">
        <v>364</v>
      </c>
      <c r="C195" s="41" t="s">
        <v>143</v>
      </c>
      <c r="D195" s="64" t="s">
        <v>633</v>
      </c>
      <c r="E195" s="39" t="s">
        <v>543</v>
      </c>
      <c r="F195" s="38">
        <v>3</v>
      </c>
      <c r="G195" s="38" t="s">
        <v>70</v>
      </c>
      <c r="H195" s="35">
        <v>340</v>
      </c>
      <c r="I195" s="19">
        <v>340</v>
      </c>
    </row>
    <row r="196" spans="1:9" s="7" customFormat="1" ht="33" x14ac:dyDescent="0.25">
      <c r="A196" s="38">
        <v>188</v>
      </c>
      <c r="B196" s="39" t="s">
        <v>365</v>
      </c>
      <c r="C196" s="41" t="s">
        <v>35</v>
      </c>
      <c r="D196" s="64" t="s">
        <v>703</v>
      </c>
      <c r="E196" s="39" t="s">
        <v>704</v>
      </c>
      <c r="F196" s="38">
        <v>9</v>
      </c>
      <c r="G196" s="38" t="s">
        <v>70</v>
      </c>
      <c r="H196" s="35">
        <v>905</v>
      </c>
      <c r="I196" s="19">
        <v>905</v>
      </c>
    </row>
    <row r="197" spans="1:9" s="7" customFormat="1" ht="33" x14ac:dyDescent="0.25">
      <c r="A197" s="38">
        <v>189</v>
      </c>
      <c r="B197" s="39" t="s">
        <v>366</v>
      </c>
      <c r="C197" s="41" t="s">
        <v>156</v>
      </c>
      <c r="D197" s="64" t="s">
        <v>619</v>
      </c>
      <c r="E197" s="39" t="s">
        <v>61</v>
      </c>
      <c r="F197" s="38">
        <v>1</v>
      </c>
      <c r="G197" s="38" t="s">
        <v>70</v>
      </c>
      <c r="H197" s="35">
        <v>1000</v>
      </c>
      <c r="I197" s="19">
        <v>1000</v>
      </c>
    </row>
    <row r="198" spans="1:9" s="7" customFormat="1" ht="33" x14ac:dyDescent="0.25">
      <c r="A198" s="38">
        <v>190</v>
      </c>
      <c r="B198" s="39" t="s">
        <v>367</v>
      </c>
      <c r="C198" s="41" t="s">
        <v>546</v>
      </c>
      <c r="D198" s="64" t="s">
        <v>705</v>
      </c>
      <c r="E198" s="39" t="s">
        <v>96</v>
      </c>
      <c r="F198" s="38">
        <v>6</v>
      </c>
      <c r="G198" s="38" t="s">
        <v>70</v>
      </c>
      <c r="H198" s="35">
        <v>1730</v>
      </c>
      <c r="I198" s="19">
        <v>1730</v>
      </c>
    </row>
    <row r="199" spans="1:9" s="7" customFormat="1" ht="33" x14ac:dyDescent="0.25">
      <c r="A199" s="38">
        <v>191</v>
      </c>
      <c r="B199" s="39" t="s">
        <v>368</v>
      </c>
      <c r="C199" s="41" t="s">
        <v>706</v>
      </c>
      <c r="D199" s="41" t="s">
        <v>707</v>
      </c>
      <c r="E199" s="39" t="s">
        <v>118</v>
      </c>
      <c r="F199" s="38">
        <v>23</v>
      </c>
      <c r="G199" s="38" t="s">
        <v>68</v>
      </c>
      <c r="H199" s="35">
        <v>28026</v>
      </c>
      <c r="I199" s="19">
        <v>28026</v>
      </c>
    </row>
    <row r="200" spans="1:9" s="7" customFormat="1" ht="33" x14ac:dyDescent="0.25">
      <c r="A200" s="38">
        <v>192</v>
      </c>
      <c r="B200" s="39" t="s">
        <v>369</v>
      </c>
      <c r="C200" s="41" t="s">
        <v>139</v>
      </c>
      <c r="D200" s="47" t="s">
        <v>708</v>
      </c>
      <c r="E200" s="39" t="s">
        <v>65</v>
      </c>
      <c r="F200" s="38">
        <v>16</v>
      </c>
      <c r="G200" s="38" t="s">
        <v>70</v>
      </c>
      <c r="H200" s="35">
        <v>9055</v>
      </c>
      <c r="I200" s="19">
        <v>9055</v>
      </c>
    </row>
    <row r="201" spans="1:9" s="7" customFormat="1" x14ac:dyDescent="0.25">
      <c r="A201" s="38">
        <v>193</v>
      </c>
      <c r="B201" s="39" t="s">
        <v>370</v>
      </c>
      <c r="C201" s="41" t="s">
        <v>142</v>
      </c>
      <c r="D201" s="58" t="s">
        <v>130</v>
      </c>
      <c r="E201" s="39" t="s">
        <v>709</v>
      </c>
      <c r="F201" s="38">
        <v>4</v>
      </c>
      <c r="G201" s="38" t="s">
        <v>70</v>
      </c>
      <c r="H201" s="35">
        <v>120</v>
      </c>
      <c r="I201" s="19">
        <v>120</v>
      </c>
    </row>
    <row r="202" spans="1:9" s="7" customFormat="1" ht="33" x14ac:dyDescent="0.25">
      <c r="A202" s="38">
        <v>194</v>
      </c>
      <c r="B202" s="39" t="s">
        <v>371</v>
      </c>
      <c r="C202" s="41" t="s">
        <v>35</v>
      </c>
      <c r="D202" s="64" t="s">
        <v>703</v>
      </c>
      <c r="E202" s="39" t="s">
        <v>632</v>
      </c>
      <c r="F202" s="38">
        <v>1</v>
      </c>
      <c r="G202" s="38" t="s">
        <v>70</v>
      </c>
      <c r="H202" s="35">
        <v>2248</v>
      </c>
      <c r="I202" s="19">
        <v>2248</v>
      </c>
    </row>
    <row r="203" spans="1:9" s="7" customFormat="1" ht="33" x14ac:dyDescent="0.25">
      <c r="A203" s="38">
        <v>195</v>
      </c>
      <c r="B203" s="39" t="s">
        <v>372</v>
      </c>
      <c r="C203" s="41" t="s">
        <v>710</v>
      </c>
      <c r="D203" s="58" t="s">
        <v>711</v>
      </c>
      <c r="E203" s="39" t="s">
        <v>173</v>
      </c>
      <c r="F203" s="38">
        <v>1</v>
      </c>
      <c r="G203" s="38" t="s">
        <v>70</v>
      </c>
      <c r="H203" s="35">
        <v>4860</v>
      </c>
      <c r="I203" s="19">
        <v>4860</v>
      </c>
    </row>
    <row r="204" spans="1:9" s="7" customFormat="1" ht="33" x14ac:dyDescent="0.25">
      <c r="A204" s="38">
        <v>196</v>
      </c>
      <c r="B204" s="39" t="s">
        <v>373</v>
      </c>
      <c r="C204" s="41" t="s">
        <v>35</v>
      </c>
      <c r="D204" s="64" t="s">
        <v>703</v>
      </c>
      <c r="E204" s="39" t="s">
        <v>89</v>
      </c>
      <c r="F204" s="38">
        <v>1</v>
      </c>
      <c r="G204" s="38" t="s">
        <v>70</v>
      </c>
      <c r="H204" s="35">
        <v>18</v>
      </c>
      <c r="I204" s="19">
        <v>18</v>
      </c>
    </row>
    <row r="205" spans="1:9" s="7" customFormat="1" ht="33" x14ac:dyDescent="0.25">
      <c r="A205" s="38">
        <v>197</v>
      </c>
      <c r="B205" s="39" t="s">
        <v>374</v>
      </c>
      <c r="C205" s="41" t="s">
        <v>35</v>
      </c>
      <c r="D205" s="64" t="s">
        <v>703</v>
      </c>
      <c r="E205" s="39" t="s">
        <v>704</v>
      </c>
      <c r="F205" s="38">
        <v>2</v>
      </c>
      <c r="G205" s="38" t="s">
        <v>70</v>
      </c>
      <c r="H205" s="35">
        <v>2</v>
      </c>
      <c r="I205" s="19">
        <v>2</v>
      </c>
    </row>
    <row r="206" spans="1:9" s="7" customFormat="1" ht="33" x14ac:dyDescent="0.25">
      <c r="A206" s="38">
        <v>198</v>
      </c>
      <c r="B206" s="39" t="s">
        <v>375</v>
      </c>
      <c r="C206" s="64" t="s">
        <v>135</v>
      </c>
      <c r="D206" s="64" t="s">
        <v>712</v>
      </c>
      <c r="E206" s="39" t="s">
        <v>169</v>
      </c>
      <c r="F206" s="38">
        <v>1</v>
      </c>
      <c r="G206" s="38" t="s">
        <v>70</v>
      </c>
      <c r="H206" s="35">
        <v>6290</v>
      </c>
      <c r="I206" s="19">
        <v>6290</v>
      </c>
    </row>
    <row r="207" spans="1:9" s="7" customFormat="1" ht="33" x14ac:dyDescent="0.25">
      <c r="A207" s="38">
        <v>199</v>
      </c>
      <c r="B207" s="39" t="s">
        <v>376</v>
      </c>
      <c r="C207" s="101" t="s">
        <v>158</v>
      </c>
      <c r="D207" s="64" t="s">
        <v>713</v>
      </c>
      <c r="E207" s="39" t="s">
        <v>714</v>
      </c>
      <c r="F207" s="38">
        <v>1</v>
      </c>
      <c r="G207" s="38" t="s">
        <v>70</v>
      </c>
      <c r="H207" s="35">
        <v>15</v>
      </c>
      <c r="I207" s="19">
        <v>15</v>
      </c>
    </row>
    <row r="208" spans="1:9" s="7" customFormat="1" ht="49.5" x14ac:dyDescent="0.25">
      <c r="A208" s="38">
        <v>200</v>
      </c>
      <c r="B208" s="39" t="s">
        <v>377</v>
      </c>
      <c r="C208" s="64" t="s">
        <v>163</v>
      </c>
      <c r="D208" s="64" t="s">
        <v>715</v>
      </c>
      <c r="E208" s="39" t="s">
        <v>41</v>
      </c>
      <c r="F208" s="38">
        <v>5</v>
      </c>
      <c r="G208" s="38" t="s">
        <v>70</v>
      </c>
      <c r="H208" s="35">
        <v>4010</v>
      </c>
      <c r="I208" s="19">
        <v>4010</v>
      </c>
    </row>
    <row r="209" spans="1:9" s="7" customFormat="1" ht="33" x14ac:dyDescent="0.25">
      <c r="A209" s="38">
        <v>201</v>
      </c>
      <c r="B209" s="39" t="s">
        <v>378</v>
      </c>
      <c r="C209" s="64" t="s">
        <v>139</v>
      </c>
      <c r="D209" s="64" t="s">
        <v>708</v>
      </c>
      <c r="E209" s="38" t="s">
        <v>43</v>
      </c>
      <c r="F209" s="38">
        <v>1</v>
      </c>
      <c r="G209" s="38" t="s">
        <v>55</v>
      </c>
      <c r="H209" s="35">
        <v>214</v>
      </c>
      <c r="I209" s="15">
        <v>214</v>
      </c>
    </row>
    <row r="210" spans="1:9" s="7" customFormat="1" ht="33" x14ac:dyDescent="0.25">
      <c r="A210" s="38">
        <v>202</v>
      </c>
      <c r="B210" s="39" t="s">
        <v>379</v>
      </c>
      <c r="C210" s="81" t="s">
        <v>582</v>
      </c>
      <c r="D210" s="64" t="s">
        <v>716</v>
      </c>
      <c r="E210" s="38" t="s">
        <v>97</v>
      </c>
      <c r="F210" s="35">
        <v>3</v>
      </c>
      <c r="G210" s="61" t="s">
        <v>84</v>
      </c>
      <c r="H210" s="35">
        <v>40</v>
      </c>
      <c r="I210" s="15">
        <v>40</v>
      </c>
    </row>
    <row r="211" spans="1:9" s="7" customFormat="1" ht="33" x14ac:dyDescent="0.25">
      <c r="A211" s="38">
        <v>203</v>
      </c>
      <c r="B211" s="39" t="s">
        <v>380</v>
      </c>
      <c r="C211" s="62" t="s">
        <v>717</v>
      </c>
      <c r="D211" s="64" t="s">
        <v>718</v>
      </c>
      <c r="E211" s="38" t="s">
        <v>65</v>
      </c>
      <c r="F211" s="35">
        <v>2</v>
      </c>
      <c r="G211" s="61" t="s">
        <v>56</v>
      </c>
      <c r="H211" s="35">
        <v>13800</v>
      </c>
      <c r="I211" s="15">
        <v>13800</v>
      </c>
    </row>
    <row r="212" spans="1:9" s="7" customFormat="1" x14ac:dyDescent="0.25">
      <c r="A212" s="38">
        <v>204</v>
      </c>
      <c r="B212" s="39" t="s">
        <v>381</v>
      </c>
      <c r="C212" s="101" t="s">
        <v>156</v>
      </c>
      <c r="D212" s="64" t="s">
        <v>619</v>
      </c>
      <c r="E212" s="38" t="s">
        <v>82</v>
      </c>
      <c r="F212" s="35">
        <v>5</v>
      </c>
      <c r="G212" s="61" t="s">
        <v>56</v>
      </c>
      <c r="H212" s="35">
        <v>1624</v>
      </c>
      <c r="I212" s="15">
        <v>1624</v>
      </c>
    </row>
    <row r="213" spans="1:9" s="7" customFormat="1" ht="33" x14ac:dyDescent="0.25">
      <c r="A213" s="38">
        <v>205</v>
      </c>
      <c r="B213" s="39" t="s">
        <v>382</v>
      </c>
      <c r="C213" s="102" t="s">
        <v>22</v>
      </c>
      <c r="D213" s="74" t="s">
        <v>23</v>
      </c>
      <c r="E213" s="38" t="s">
        <v>632</v>
      </c>
      <c r="F213" s="35">
        <v>2</v>
      </c>
      <c r="G213" s="61" t="s">
        <v>56</v>
      </c>
      <c r="H213" s="35">
        <v>3100</v>
      </c>
      <c r="I213" s="15">
        <v>3100</v>
      </c>
    </row>
    <row r="214" spans="1:9" s="7" customFormat="1" ht="33" x14ac:dyDescent="0.25">
      <c r="A214" s="38">
        <v>206</v>
      </c>
      <c r="B214" s="39" t="s">
        <v>383</v>
      </c>
      <c r="C214" s="81" t="s">
        <v>719</v>
      </c>
      <c r="D214" s="82" t="s">
        <v>720</v>
      </c>
      <c r="E214" s="38" t="s">
        <v>721</v>
      </c>
      <c r="F214" s="35">
        <v>6</v>
      </c>
      <c r="G214" s="61" t="s">
        <v>57</v>
      </c>
      <c r="H214" s="35">
        <v>109850</v>
      </c>
      <c r="I214" s="15">
        <v>109850</v>
      </c>
    </row>
    <row r="215" spans="1:9" s="7" customFormat="1" ht="33" x14ac:dyDescent="0.25">
      <c r="A215" s="38">
        <v>207</v>
      </c>
      <c r="B215" s="39" t="s">
        <v>384</v>
      </c>
      <c r="C215" s="62" t="s">
        <v>554</v>
      </c>
      <c r="D215" s="63" t="s">
        <v>16</v>
      </c>
      <c r="E215" s="38" t="s">
        <v>41</v>
      </c>
      <c r="F215" s="35">
        <v>1</v>
      </c>
      <c r="G215" s="61" t="s">
        <v>56</v>
      </c>
      <c r="H215" s="35">
        <v>5400</v>
      </c>
      <c r="I215" s="15">
        <v>5400</v>
      </c>
    </row>
    <row r="216" spans="1:9" s="7" customFormat="1" ht="33" x14ac:dyDescent="0.25">
      <c r="A216" s="38">
        <v>208</v>
      </c>
      <c r="B216" s="39" t="s">
        <v>385</v>
      </c>
      <c r="C216" s="59" t="s">
        <v>35</v>
      </c>
      <c r="D216" s="59" t="s">
        <v>36</v>
      </c>
      <c r="E216" s="38" t="s">
        <v>48</v>
      </c>
      <c r="F216" s="35">
        <v>1</v>
      </c>
      <c r="G216" s="61" t="s">
        <v>56</v>
      </c>
      <c r="H216" s="35">
        <v>31808</v>
      </c>
      <c r="I216" s="15">
        <v>31808</v>
      </c>
    </row>
    <row r="217" spans="1:9" s="7" customFormat="1" ht="33" x14ac:dyDescent="0.25">
      <c r="A217" s="38">
        <v>209</v>
      </c>
      <c r="B217" s="39" t="s">
        <v>386</v>
      </c>
      <c r="C217" s="62" t="s">
        <v>554</v>
      </c>
      <c r="D217" s="63" t="s">
        <v>16</v>
      </c>
      <c r="E217" s="38" t="s">
        <v>46</v>
      </c>
      <c r="F217" s="35">
        <v>1</v>
      </c>
      <c r="G217" s="61" t="s">
        <v>57</v>
      </c>
      <c r="H217" s="35">
        <v>25</v>
      </c>
      <c r="I217" s="15">
        <v>25</v>
      </c>
    </row>
    <row r="218" spans="1:9" s="7" customFormat="1" ht="33" x14ac:dyDescent="0.25">
      <c r="A218" s="38">
        <v>210</v>
      </c>
      <c r="B218" s="39" t="s">
        <v>387</v>
      </c>
      <c r="C218" s="40" t="s">
        <v>722</v>
      </c>
      <c r="D218" s="63" t="s">
        <v>723</v>
      </c>
      <c r="E218" s="38" t="s">
        <v>90</v>
      </c>
      <c r="F218" s="35">
        <v>1</v>
      </c>
      <c r="G218" s="61" t="s">
        <v>58</v>
      </c>
      <c r="H218" s="35">
        <v>9745</v>
      </c>
      <c r="I218" s="15">
        <v>9745</v>
      </c>
    </row>
    <row r="219" spans="1:9" s="7" customFormat="1" ht="33" x14ac:dyDescent="0.25">
      <c r="A219" s="38">
        <v>211</v>
      </c>
      <c r="B219" s="39" t="s">
        <v>388</v>
      </c>
      <c r="C219" s="62" t="s">
        <v>554</v>
      </c>
      <c r="D219" s="63" t="s">
        <v>16</v>
      </c>
      <c r="E219" s="39" t="s">
        <v>93</v>
      </c>
      <c r="F219" s="38">
        <v>3</v>
      </c>
      <c r="G219" s="38" t="s">
        <v>70</v>
      </c>
      <c r="H219" s="35">
        <v>3210</v>
      </c>
      <c r="I219" s="15">
        <v>3210</v>
      </c>
    </row>
    <row r="220" spans="1:9" s="7" customFormat="1" ht="33" x14ac:dyDescent="0.25">
      <c r="A220" s="38">
        <v>212</v>
      </c>
      <c r="B220" s="39" t="s">
        <v>389</v>
      </c>
      <c r="C220" s="40" t="s">
        <v>29</v>
      </c>
      <c r="D220" s="64" t="s">
        <v>30</v>
      </c>
      <c r="E220" s="38" t="s">
        <v>48</v>
      </c>
      <c r="F220" s="35">
        <v>1</v>
      </c>
      <c r="G220" s="61" t="s">
        <v>57</v>
      </c>
      <c r="H220" s="35">
        <v>26374</v>
      </c>
      <c r="I220" s="15">
        <v>26374</v>
      </c>
    </row>
    <row r="221" spans="1:9" s="7" customFormat="1" ht="33" x14ac:dyDescent="0.25">
      <c r="A221" s="38">
        <v>213</v>
      </c>
      <c r="B221" s="39" t="s">
        <v>390</v>
      </c>
      <c r="C221" s="62" t="s">
        <v>724</v>
      </c>
      <c r="D221" s="63" t="s">
        <v>725</v>
      </c>
      <c r="E221" s="38" t="s">
        <v>123</v>
      </c>
      <c r="F221" s="35">
        <v>1</v>
      </c>
      <c r="G221" s="61" t="s">
        <v>59</v>
      </c>
      <c r="H221" s="35">
        <v>5</v>
      </c>
      <c r="I221" s="15">
        <v>5</v>
      </c>
    </row>
    <row r="222" spans="1:9" s="7" customFormat="1" ht="33" x14ac:dyDescent="0.25">
      <c r="A222" s="38">
        <v>214</v>
      </c>
      <c r="B222" s="39" t="s">
        <v>391</v>
      </c>
      <c r="C222" s="62" t="s">
        <v>561</v>
      </c>
      <c r="D222" s="63" t="s">
        <v>28</v>
      </c>
      <c r="E222" s="38" t="s">
        <v>39</v>
      </c>
      <c r="F222" s="35">
        <v>6</v>
      </c>
      <c r="G222" s="61" t="s">
        <v>68</v>
      </c>
      <c r="H222" s="35">
        <v>23000</v>
      </c>
      <c r="I222" s="15">
        <v>23000</v>
      </c>
    </row>
    <row r="223" spans="1:9" s="7" customFormat="1" ht="33" x14ac:dyDescent="0.25">
      <c r="A223" s="38">
        <v>215</v>
      </c>
      <c r="B223" s="39" t="s">
        <v>392</v>
      </c>
      <c r="C223" s="101" t="s">
        <v>35</v>
      </c>
      <c r="D223" s="64" t="s">
        <v>703</v>
      </c>
      <c r="E223" s="38" t="s">
        <v>46</v>
      </c>
      <c r="F223" s="35">
        <v>3</v>
      </c>
      <c r="G223" s="61" t="s">
        <v>57</v>
      </c>
      <c r="H223" s="35">
        <v>1568.5</v>
      </c>
      <c r="I223" s="15">
        <v>1568.5</v>
      </c>
    </row>
    <row r="224" spans="1:9" s="7" customFormat="1" ht="33" x14ac:dyDescent="0.25">
      <c r="A224" s="38">
        <v>216</v>
      </c>
      <c r="B224" s="39" t="s">
        <v>393</v>
      </c>
      <c r="C224" s="62" t="s">
        <v>646</v>
      </c>
      <c r="D224" s="63" t="s">
        <v>647</v>
      </c>
      <c r="E224" s="38" t="s">
        <v>69</v>
      </c>
      <c r="F224" s="35">
        <v>4</v>
      </c>
      <c r="G224" s="35" t="s">
        <v>56</v>
      </c>
      <c r="H224" s="35">
        <v>330</v>
      </c>
      <c r="I224" s="15">
        <v>330</v>
      </c>
    </row>
    <row r="225" spans="1:9" s="7" customFormat="1" ht="33" x14ac:dyDescent="0.25">
      <c r="A225" s="38">
        <v>217</v>
      </c>
      <c r="B225" s="39" t="s">
        <v>394</v>
      </c>
      <c r="C225" s="62" t="s">
        <v>24</v>
      </c>
      <c r="D225" s="63" t="s">
        <v>25</v>
      </c>
      <c r="E225" s="38" t="s">
        <v>44</v>
      </c>
      <c r="F225" s="38">
        <v>1</v>
      </c>
      <c r="G225" s="38" t="s">
        <v>68</v>
      </c>
      <c r="H225" s="35">
        <v>164.5</v>
      </c>
      <c r="I225" s="15">
        <v>164.5</v>
      </c>
    </row>
    <row r="226" spans="1:9" s="7" customFormat="1" ht="33" x14ac:dyDescent="0.25">
      <c r="A226" s="38">
        <v>218</v>
      </c>
      <c r="B226" s="39" t="s">
        <v>395</v>
      </c>
      <c r="C226" s="59" t="s">
        <v>71</v>
      </c>
      <c r="D226" s="82" t="s">
        <v>72</v>
      </c>
      <c r="E226" s="38" t="s">
        <v>69</v>
      </c>
      <c r="F226" s="35">
        <v>37</v>
      </c>
      <c r="G226" s="61" t="s">
        <v>56</v>
      </c>
      <c r="H226" s="35">
        <v>60705</v>
      </c>
      <c r="I226" s="15">
        <v>60705</v>
      </c>
    </row>
    <row r="227" spans="1:9" s="7" customFormat="1" ht="33" x14ac:dyDescent="0.25">
      <c r="A227" s="38">
        <v>219</v>
      </c>
      <c r="B227" s="39" t="s">
        <v>396</v>
      </c>
      <c r="C227" s="40" t="s">
        <v>17</v>
      </c>
      <c r="D227" s="64" t="s">
        <v>18</v>
      </c>
      <c r="E227" s="39" t="s">
        <v>726</v>
      </c>
      <c r="F227" s="38">
        <v>2</v>
      </c>
      <c r="G227" s="38" t="s">
        <v>70</v>
      </c>
      <c r="H227" s="35">
        <v>989</v>
      </c>
      <c r="I227" s="15">
        <v>989</v>
      </c>
    </row>
    <row r="228" spans="1:9" s="7" customFormat="1" ht="33" x14ac:dyDescent="0.25">
      <c r="A228" s="38">
        <v>220</v>
      </c>
      <c r="B228" s="39" t="s">
        <v>397</v>
      </c>
      <c r="C228" s="40" t="s">
        <v>63</v>
      </c>
      <c r="D228" s="64" t="s">
        <v>64</v>
      </c>
      <c r="E228" s="38" t="s">
        <v>46</v>
      </c>
      <c r="F228" s="35">
        <v>4</v>
      </c>
      <c r="G228" s="61" t="s">
        <v>57</v>
      </c>
      <c r="H228" s="35">
        <v>60705</v>
      </c>
      <c r="I228" s="15">
        <v>60705</v>
      </c>
    </row>
    <row r="229" spans="1:9" s="7" customFormat="1" ht="49.5" x14ac:dyDescent="0.25">
      <c r="A229" s="38">
        <v>221</v>
      </c>
      <c r="B229" s="39" t="s">
        <v>397</v>
      </c>
      <c r="C229" s="58" t="s">
        <v>165</v>
      </c>
      <c r="D229" s="58" t="s">
        <v>727</v>
      </c>
      <c r="E229" s="38" t="s">
        <v>49</v>
      </c>
      <c r="F229" s="35">
        <v>1</v>
      </c>
      <c r="G229" s="61" t="s">
        <v>57</v>
      </c>
      <c r="H229" s="35">
        <v>99354</v>
      </c>
      <c r="I229" s="15">
        <v>99354</v>
      </c>
    </row>
    <row r="230" spans="1:9" s="7" customFormat="1" ht="33" x14ac:dyDescent="0.25">
      <c r="A230" s="38">
        <v>222</v>
      </c>
      <c r="B230" s="39" t="s">
        <v>398</v>
      </c>
      <c r="C230" s="40" t="s">
        <v>680</v>
      </c>
      <c r="D230" s="64" t="s">
        <v>728</v>
      </c>
      <c r="E230" s="38" t="s">
        <v>43</v>
      </c>
      <c r="F230" s="35">
        <v>4</v>
      </c>
      <c r="G230" s="61" t="s">
        <v>56</v>
      </c>
      <c r="H230" s="35">
        <v>112</v>
      </c>
      <c r="I230" s="15">
        <v>112</v>
      </c>
    </row>
    <row r="231" spans="1:9" s="7" customFormat="1" ht="33" x14ac:dyDescent="0.25">
      <c r="A231" s="38">
        <v>223</v>
      </c>
      <c r="B231" s="39" t="s">
        <v>399</v>
      </c>
      <c r="C231" s="40" t="s">
        <v>35</v>
      </c>
      <c r="D231" s="64" t="s">
        <v>703</v>
      </c>
      <c r="E231" s="38" t="s">
        <v>632</v>
      </c>
      <c r="F231" s="35">
        <v>4</v>
      </c>
      <c r="G231" s="61" t="s">
        <v>56</v>
      </c>
      <c r="H231" s="35">
        <v>576</v>
      </c>
      <c r="I231" s="15">
        <v>576</v>
      </c>
    </row>
    <row r="232" spans="1:9" s="7" customFormat="1" ht="33" x14ac:dyDescent="0.25">
      <c r="A232" s="38">
        <v>224</v>
      </c>
      <c r="B232" s="39" t="s">
        <v>400</v>
      </c>
      <c r="C232" s="62" t="s">
        <v>646</v>
      </c>
      <c r="D232" s="63" t="s">
        <v>647</v>
      </c>
      <c r="E232" s="38" t="s">
        <v>729</v>
      </c>
      <c r="F232" s="35">
        <v>2</v>
      </c>
      <c r="G232" s="61" t="s">
        <v>56</v>
      </c>
      <c r="H232" s="35">
        <v>5808</v>
      </c>
      <c r="I232" s="15">
        <v>5808</v>
      </c>
    </row>
    <row r="233" spans="1:9" s="7" customFormat="1" ht="33" x14ac:dyDescent="0.25">
      <c r="A233" s="38">
        <v>225</v>
      </c>
      <c r="B233" s="39" t="s">
        <v>401</v>
      </c>
      <c r="C233" s="62" t="s">
        <v>128</v>
      </c>
      <c r="D233" s="63" t="s">
        <v>730</v>
      </c>
      <c r="E233" s="38" t="s">
        <v>81</v>
      </c>
      <c r="F233" s="35">
        <v>1</v>
      </c>
      <c r="G233" s="61" t="s">
        <v>56</v>
      </c>
      <c r="H233" s="35">
        <v>512</v>
      </c>
      <c r="I233" s="15">
        <v>512</v>
      </c>
    </row>
    <row r="234" spans="1:9" s="7" customFormat="1" ht="33" x14ac:dyDescent="0.25">
      <c r="A234" s="38">
        <v>226</v>
      </c>
      <c r="B234" s="39" t="s">
        <v>402</v>
      </c>
      <c r="C234" s="40" t="s">
        <v>731</v>
      </c>
      <c r="D234" s="64" t="s">
        <v>732</v>
      </c>
      <c r="E234" s="38" t="s">
        <v>48</v>
      </c>
      <c r="F234" s="35">
        <v>4</v>
      </c>
      <c r="G234" s="61" t="s">
        <v>56</v>
      </c>
      <c r="H234" s="35">
        <v>88920</v>
      </c>
      <c r="I234" s="15">
        <v>88920</v>
      </c>
    </row>
    <row r="235" spans="1:9" s="7" customFormat="1" ht="33" x14ac:dyDescent="0.25">
      <c r="A235" s="38">
        <v>227</v>
      </c>
      <c r="B235" s="39" t="s">
        <v>403</v>
      </c>
      <c r="C235" s="62" t="s">
        <v>554</v>
      </c>
      <c r="D235" s="63" t="s">
        <v>16</v>
      </c>
      <c r="E235" s="38" t="s">
        <v>48</v>
      </c>
      <c r="F235" s="35">
        <v>14</v>
      </c>
      <c r="G235" s="61" t="s">
        <v>57</v>
      </c>
      <c r="H235" s="60">
        <v>1442</v>
      </c>
      <c r="I235" s="18">
        <v>1442</v>
      </c>
    </row>
    <row r="236" spans="1:9" s="7" customFormat="1" ht="33" x14ac:dyDescent="0.25">
      <c r="A236" s="38">
        <v>228</v>
      </c>
      <c r="B236" s="39" t="s">
        <v>404</v>
      </c>
      <c r="C236" s="62" t="s">
        <v>554</v>
      </c>
      <c r="D236" s="63" t="s">
        <v>16</v>
      </c>
      <c r="E236" s="38" t="s">
        <v>92</v>
      </c>
      <c r="F236" s="35">
        <v>2</v>
      </c>
      <c r="G236" s="61" t="s">
        <v>57</v>
      </c>
      <c r="H236" s="35">
        <v>21337</v>
      </c>
      <c r="I236" s="15">
        <v>21337</v>
      </c>
    </row>
    <row r="237" spans="1:9" s="7" customFormat="1" ht="49.5" x14ac:dyDescent="0.25">
      <c r="A237" s="38">
        <v>229</v>
      </c>
      <c r="B237" s="39" t="s">
        <v>405</v>
      </c>
      <c r="C237" s="40" t="s">
        <v>79</v>
      </c>
      <c r="D237" s="64" t="s">
        <v>80</v>
      </c>
      <c r="E237" s="38" t="s">
        <v>90</v>
      </c>
      <c r="F237" s="35">
        <v>1</v>
      </c>
      <c r="G237" s="61" t="s">
        <v>57</v>
      </c>
      <c r="H237" s="35">
        <v>21765</v>
      </c>
      <c r="I237" s="15">
        <v>21765</v>
      </c>
    </row>
    <row r="238" spans="1:9" s="7" customFormat="1" ht="33" x14ac:dyDescent="0.25">
      <c r="A238" s="38">
        <v>230</v>
      </c>
      <c r="B238" s="39" t="s">
        <v>406</v>
      </c>
      <c r="C238" s="40" t="s">
        <v>29</v>
      </c>
      <c r="D238" s="64" t="s">
        <v>30</v>
      </c>
      <c r="E238" s="38" t="s">
        <v>82</v>
      </c>
      <c r="F238" s="38">
        <v>1</v>
      </c>
      <c r="G238" s="38" t="s">
        <v>56</v>
      </c>
      <c r="H238" s="35">
        <v>20</v>
      </c>
      <c r="I238" s="15">
        <v>20</v>
      </c>
    </row>
    <row r="239" spans="1:9" s="7" customFormat="1" ht="33" x14ac:dyDescent="0.25">
      <c r="A239" s="38">
        <v>231</v>
      </c>
      <c r="B239" s="39" t="s">
        <v>407</v>
      </c>
      <c r="C239" s="62" t="s">
        <v>733</v>
      </c>
      <c r="D239" s="63" t="s">
        <v>734</v>
      </c>
      <c r="E239" s="38" t="s">
        <v>45</v>
      </c>
      <c r="F239" s="38">
        <v>5</v>
      </c>
      <c r="G239" s="38" t="s">
        <v>56</v>
      </c>
      <c r="H239" s="35">
        <v>67</v>
      </c>
      <c r="I239" s="15">
        <v>67</v>
      </c>
    </row>
    <row r="240" spans="1:9" s="7" customFormat="1" ht="33" x14ac:dyDescent="0.25">
      <c r="A240" s="38">
        <v>232</v>
      </c>
      <c r="B240" s="39" t="s">
        <v>408</v>
      </c>
      <c r="C240" s="62" t="s">
        <v>19</v>
      </c>
      <c r="D240" s="63" t="s">
        <v>20</v>
      </c>
      <c r="E240" s="38" t="s">
        <v>735</v>
      </c>
      <c r="F240" s="35">
        <v>4</v>
      </c>
      <c r="G240" s="61" t="s">
        <v>70</v>
      </c>
      <c r="H240" s="35">
        <f>160+55+210+260</f>
        <v>685</v>
      </c>
      <c r="I240" s="15">
        <f>160+55+210+260</f>
        <v>685</v>
      </c>
    </row>
    <row r="241" spans="1:9" s="7" customFormat="1" ht="33" x14ac:dyDescent="0.25">
      <c r="A241" s="38">
        <v>233</v>
      </c>
      <c r="B241" s="39" t="s">
        <v>409</v>
      </c>
      <c r="C241" s="62" t="s">
        <v>561</v>
      </c>
      <c r="D241" s="63" t="s">
        <v>28</v>
      </c>
      <c r="E241" s="38" t="s">
        <v>736</v>
      </c>
      <c r="F241" s="38">
        <v>10</v>
      </c>
      <c r="G241" s="38" t="s">
        <v>70</v>
      </c>
      <c r="H241" s="35">
        <f>300+250+100+99+100+300+300+597+200+70+117+450</f>
        <v>2883</v>
      </c>
      <c r="I241" s="15">
        <f>300+250+100+99+100+300+300+597+200+70+117+450</f>
        <v>2883</v>
      </c>
    </row>
    <row r="242" spans="1:9" s="7" customFormat="1" ht="33" x14ac:dyDescent="0.25">
      <c r="A242" s="38">
        <v>234</v>
      </c>
      <c r="B242" s="39" t="s">
        <v>410</v>
      </c>
      <c r="C242" s="59" t="s">
        <v>623</v>
      </c>
      <c r="D242" s="59" t="s">
        <v>624</v>
      </c>
      <c r="E242" s="38" t="s">
        <v>174</v>
      </c>
      <c r="F242" s="38">
        <v>1</v>
      </c>
      <c r="G242" s="38" t="s">
        <v>70</v>
      </c>
      <c r="H242" s="35">
        <v>780</v>
      </c>
      <c r="I242" s="15">
        <v>780</v>
      </c>
    </row>
    <row r="243" spans="1:9" s="7" customFormat="1" ht="33" x14ac:dyDescent="0.25">
      <c r="A243" s="38">
        <v>235</v>
      </c>
      <c r="B243" s="39" t="s">
        <v>411</v>
      </c>
      <c r="C243" s="59" t="s">
        <v>623</v>
      </c>
      <c r="D243" s="59" t="s">
        <v>624</v>
      </c>
      <c r="E243" s="38" t="s">
        <v>108</v>
      </c>
      <c r="F243" s="38">
        <v>2</v>
      </c>
      <c r="G243" s="38" t="s">
        <v>68</v>
      </c>
      <c r="H243" s="35">
        <f>32330+37820</f>
        <v>70150</v>
      </c>
      <c r="I243" s="15">
        <f>32330+37820</f>
        <v>70150</v>
      </c>
    </row>
    <row r="244" spans="1:9" s="7" customFormat="1" ht="49.5" x14ac:dyDescent="0.25">
      <c r="A244" s="38">
        <v>236</v>
      </c>
      <c r="B244" s="39" t="s">
        <v>412</v>
      </c>
      <c r="C244" s="103" t="s">
        <v>139</v>
      </c>
      <c r="D244" s="104" t="s">
        <v>737</v>
      </c>
      <c r="E244" s="38" t="s">
        <v>170</v>
      </c>
      <c r="F244" s="35">
        <v>1</v>
      </c>
      <c r="G244" s="61" t="s">
        <v>70</v>
      </c>
      <c r="H244" s="35">
        <v>6</v>
      </c>
      <c r="I244" s="15">
        <v>6</v>
      </c>
    </row>
    <row r="245" spans="1:9" s="7" customFormat="1" ht="49.5" x14ac:dyDescent="0.25">
      <c r="A245" s="38">
        <v>237</v>
      </c>
      <c r="B245" s="39" t="s">
        <v>413</v>
      </c>
      <c r="C245" s="103" t="s">
        <v>135</v>
      </c>
      <c r="D245" s="104" t="s">
        <v>161</v>
      </c>
      <c r="E245" s="38" t="s">
        <v>736</v>
      </c>
      <c r="F245" s="35">
        <v>2</v>
      </c>
      <c r="G245" s="61" t="s">
        <v>70</v>
      </c>
      <c r="H245" s="35">
        <f>880+1392</f>
        <v>2272</v>
      </c>
      <c r="I245" s="15">
        <f>880+1392</f>
        <v>2272</v>
      </c>
    </row>
    <row r="246" spans="1:9" s="7" customFormat="1" ht="33" x14ac:dyDescent="0.25">
      <c r="A246" s="38">
        <v>238</v>
      </c>
      <c r="B246" s="39" t="s">
        <v>414</v>
      </c>
      <c r="C246" s="103" t="s">
        <v>162</v>
      </c>
      <c r="D246" s="104" t="s">
        <v>738</v>
      </c>
      <c r="E246" s="38" t="s">
        <v>41</v>
      </c>
      <c r="F246" s="35">
        <v>2</v>
      </c>
      <c r="G246" s="61" t="s">
        <v>70</v>
      </c>
      <c r="H246" s="35">
        <f>1252+1000</f>
        <v>2252</v>
      </c>
      <c r="I246" s="15">
        <f>1252+1000</f>
        <v>2252</v>
      </c>
    </row>
    <row r="247" spans="1:9" s="7" customFormat="1" ht="33" x14ac:dyDescent="0.25">
      <c r="A247" s="38">
        <v>239</v>
      </c>
      <c r="B247" s="39" t="s">
        <v>415</v>
      </c>
      <c r="C247" s="103" t="s">
        <v>148</v>
      </c>
      <c r="D247" s="104" t="s">
        <v>149</v>
      </c>
      <c r="E247" s="38" t="s">
        <v>41</v>
      </c>
      <c r="F247" s="35">
        <v>1</v>
      </c>
      <c r="G247" s="61" t="s">
        <v>70</v>
      </c>
      <c r="H247" s="35">
        <v>2508</v>
      </c>
      <c r="I247" s="15">
        <v>2508</v>
      </c>
    </row>
    <row r="248" spans="1:9" s="7" customFormat="1" ht="49.5" x14ac:dyDescent="0.25">
      <c r="A248" s="38">
        <v>240</v>
      </c>
      <c r="B248" s="39" t="s">
        <v>416</v>
      </c>
      <c r="C248" s="105" t="s">
        <v>634</v>
      </c>
      <c r="D248" s="106" t="s">
        <v>739</v>
      </c>
      <c r="E248" s="107" t="s">
        <v>740</v>
      </c>
      <c r="F248" s="38">
        <v>1</v>
      </c>
      <c r="G248" s="38" t="s">
        <v>56</v>
      </c>
      <c r="H248" s="35">
        <v>80</v>
      </c>
      <c r="I248" s="15">
        <v>80</v>
      </c>
    </row>
    <row r="249" spans="1:9" s="7" customFormat="1" ht="33" x14ac:dyDescent="0.25">
      <c r="A249" s="38">
        <v>241</v>
      </c>
      <c r="B249" s="39" t="s">
        <v>417</v>
      </c>
      <c r="C249" s="105" t="s">
        <v>158</v>
      </c>
      <c r="D249" s="108" t="s">
        <v>159</v>
      </c>
      <c r="E249" s="107" t="s">
        <v>124</v>
      </c>
      <c r="F249" s="38">
        <v>1</v>
      </c>
      <c r="G249" s="38" t="s">
        <v>56</v>
      </c>
      <c r="H249" s="35">
        <v>18264</v>
      </c>
      <c r="I249" s="15">
        <v>18264</v>
      </c>
    </row>
    <row r="250" spans="1:9" s="7" customFormat="1" ht="33" x14ac:dyDescent="0.25">
      <c r="A250" s="38">
        <v>242</v>
      </c>
      <c r="B250" s="39" t="s">
        <v>418</v>
      </c>
      <c r="C250" s="105" t="s">
        <v>143</v>
      </c>
      <c r="D250" s="108" t="s">
        <v>144</v>
      </c>
      <c r="E250" s="109" t="s">
        <v>46</v>
      </c>
      <c r="F250" s="35">
        <v>9</v>
      </c>
      <c r="G250" s="61" t="s">
        <v>57</v>
      </c>
      <c r="H250" s="35">
        <v>69540</v>
      </c>
      <c r="I250" s="15">
        <v>69540</v>
      </c>
    </row>
    <row r="251" spans="1:9" s="7" customFormat="1" ht="33" x14ac:dyDescent="0.25">
      <c r="A251" s="38">
        <v>243</v>
      </c>
      <c r="B251" s="39" t="s">
        <v>419</v>
      </c>
      <c r="C251" s="105" t="s">
        <v>35</v>
      </c>
      <c r="D251" s="108" t="s">
        <v>126</v>
      </c>
      <c r="E251" s="110" t="s">
        <v>741</v>
      </c>
      <c r="F251" s="38">
        <v>1</v>
      </c>
      <c r="G251" s="38" t="s">
        <v>56</v>
      </c>
      <c r="H251" s="35">
        <v>100</v>
      </c>
      <c r="I251" s="15">
        <v>100</v>
      </c>
    </row>
    <row r="252" spans="1:9" s="7" customFormat="1" ht="33" x14ac:dyDescent="0.25">
      <c r="A252" s="38">
        <v>244</v>
      </c>
      <c r="B252" s="39" t="s">
        <v>420</v>
      </c>
      <c r="C252" s="105" t="s">
        <v>35</v>
      </c>
      <c r="D252" s="108" t="s">
        <v>126</v>
      </c>
      <c r="E252" s="110" t="s">
        <v>742</v>
      </c>
      <c r="F252" s="38">
        <v>5</v>
      </c>
      <c r="G252" s="38" t="s">
        <v>56</v>
      </c>
      <c r="H252" s="35">
        <v>1114</v>
      </c>
      <c r="I252" s="15">
        <v>1114</v>
      </c>
    </row>
    <row r="253" spans="1:9" s="7" customFormat="1" ht="49.5" x14ac:dyDescent="0.25">
      <c r="A253" s="38">
        <v>245</v>
      </c>
      <c r="B253" s="39" t="s">
        <v>421</v>
      </c>
      <c r="C253" s="105" t="s">
        <v>17</v>
      </c>
      <c r="D253" s="108" t="s">
        <v>600</v>
      </c>
      <c r="E253" s="109" t="s">
        <v>46</v>
      </c>
      <c r="F253" s="35">
        <v>2</v>
      </c>
      <c r="G253" s="61" t="s">
        <v>57</v>
      </c>
      <c r="H253" s="35">
        <v>1351</v>
      </c>
      <c r="I253" s="15">
        <v>1351</v>
      </c>
    </row>
    <row r="254" spans="1:9" s="7" customFormat="1" ht="49.5" x14ac:dyDescent="0.25">
      <c r="A254" s="38">
        <v>246</v>
      </c>
      <c r="B254" s="39" t="s">
        <v>422</v>
      </c>
      <c r="C254" s="105" t="s">
        <v>135</v>
      </c>
      <c r="D254" s="106" t="s">
        <v>161</v>
      </c>
      <c r="E254" s="110" t="s">
        <v>168</v>
      </c>
      <c r="F254" s="38" t="s">
        <v>56</v>
      </c>
      <c r="G254" s="35">
        <v>1114</v>
      </c>
      <c r="H254" s="111">
        <v>45901</v>
      </c>
      <c r="I254" s="34">
        <v>45901</v>
      </c>
    </row>
    <row r="255" spans="1:9" s="7" customFormat="1" ht="49.5" x14ac:dyDescent="0.25">
      <c r="A255" s="38">
        <v>247</v>
      </c>
      <c r="B255" s="39" t="s">
        <v>423</v>
      </c>
      <c r="C255" s="105" t="s">
        <v>17</v>
      </c>
      <c r="D255" s="108" t="s">
        <v>600</v>
      </c>
      <c r="E255" s="109" t="s">
        <v>46</v>
      </c>
      <c r="F255" s="35">
        <v>2</v>
      </c>
      <c r="G255" s="61" t="s">
        <v>57</v>
      </c>
      <c r="H255" s="35">
        <v>3300</v>
      </c>
      <c r="I255" s="15">
        <v>3300</v>
      </c>
    </row>
    <row r="256" spans="1:9" s="7" customFormat="1" ht="49.5" x14ac:dyDescent="0.25">
      <c r="A256" s="38">
        <v>248</v>
      </c>
      <c r="B256" s="39" t="s">
        <v>424</v>
      </c>
      <c r="C256" s="105" t="s">
        <v>743</v>
      </c>
      <c r="D256" s="106" t="s">
        <v>744</v>
      </c>
      <c r="E256" s="109" t="s">
        <v>745</v>
      </c>
      <c r="F256" s="38">
        <v>1</v>
      </c>
      <c r="G256" s="38" t="s">
        <v>56</v>
      </c>
      <c r="H256" s="35">
        <v>2025</v>
      </c>
      <c r="I256" s="15">
        <v>2025</v>
      </c>
    </row>
    <row r="257" spans="1:9" s="7" customFormat="1" ht="33" x14ac:dyDescent="0.25">
      <c r="A257" s="38">
        <v>249</v>
      </c>
      <c r="B257" s="39" t="s">
        <v>425</v>
      </c>
      <c r="C257" s="105" t="s">
        <v>142</v>
      </c>
      <c r="D257" s="106" t="s">
        <v>746</v>
      </c>
      <c r="E257" s="110" t="s">
        <v>630</v>
      </c>
      <c r="F257" s="38">
        <v>4</v>
      </c>
      <c r="G257" s="38" t="s">
        <v>56</v>
      </c>
      <c r="H257" s="35">
        <v>200</v>
      </c>
      <c r="I257" s="15">
        <v>200</v>
      </c>
    </row>
    <row r="258" spans="1:9" s="7" customFormat="1" ht="49.5" x14ac:dyDescent="0.25">
      <c r="A258" s="38">
        <v>250</v>
      </c>
      <c r="B258" s="39" t="s">
        <v>426</v>
      </c>
      <c r="C258" s="105" t="s">
        <v>135</v>
      </c>
      <c r="D258" s="106" t="s">
        <v>161</v>
      </c>
      <c r="E258" s="110" t="s">
        <v>747</v>
      </c>
      <c r="F258" s="38">
        <v>3</v>
      </c>
      <c r="G258" s="38" t="s">
        <v>56</v>
      </c>
      <c r="H258" s="35">
        <v>5000</v>
      </c>
      <c r="I258" s="15">
        <v>5000</v>
      </c>
    </row>
    <row r="259" spans="1:9" s="7" customFormat="1" ht="49.5" x14ac:dyDescent="0.25">
      <c r="A259" s="38">
        <v>251</v>
      </c>
      <c r="B259" s="39" t="s">
        <v>427</v>
      </c>
      <c r="C259" s="105" t="s">
        <v>132</v>
      </c>
      <c r="D259" s="108" t="s">
        <v>748</v>
      </c>
      <c r="E259" s="110" t="s">
        <v>749</v>
      </c>
      <c r="F259" s="35">
        <v>1</v>
      </c>
      <c r="G259" s="61" t="s">
        <v>57</v>
      </c>
      <c r="H259" s="35">
        <v>72156</v>
      </c>
      <c r="I259" s="15">
        <v>72156</v>
      </c>
    </row>
    <row r="260" spans="1:9" s="7" customFormat="1" ht="33" x14ac:dyDescent="0.25">
      <c r="A260" s="38">
        <v>252</v>
      </c>
      <c r="B260" s="39" t="s">
        <v>428</v>
      </c>
      <c r="C260" s="105" t="s">
        <v>35</v>
      </c>
      <c r="D260" s="108" t="s">
        <v>126</v>
      </c>
      <c r="E260" s="110" t="s">
        <v>750</v>
      </c>
      <c r="F260" s="38">
        <v>1</v>
      </c>
      <c r="G260" s="38" t="s">
        <v>56</v>
      </c>
      <c r="H260" s="35">
        <v>505</v>
      </c>
      <c r="I260" s="15">
        <v>505</v>
      </c>
    </row>
    <row r="261" spans="1:9" s="7" customFormat="1" ht="33" x14ac:dyDescent="0.25">
      <c r="A261" s="38">
        <v>253</v>
      </c>
      <c r="B261" s="39" t="s">
        <v>429</v>
      </c>
      <c r="C261" s="105" t="s">
        <v>156</v>
      </c>
      <c r="D261" s="108" t="s">
        <v>157</v>
      </c>
      <c r="E261" s="110" t="s">
        <v>117</v>
      </c>
      <c r="F261" s="38">
        <v>3</v>
      </c>
      <c r="G261" s="38" t="s">
        <v>56</v>
      </c>
      <c r="H261" s="35">
        <v>5050</v>
      </c>
      <c r="I261" s="15">
        <v>5050</v>
      </c>
    </row>
    <row r="262" spans="1:9" s="7" customFormat="1" ht="33" x14ac:dyDescent="0.25">
      <c r="A262" s="38">
        <v>254</v>
      </c>
      <c r="B262" s="39" t="s">
        <v>430</v>
      </c>
      <c r="C262" s="105" t="s">
        <v>751</v>
      </c>
      <c r="D262" s="108" t="s">
        <v>752</v>
      </c>
      <c r="E262" s="110" t="s">
        <v>171</v>
      </c>
      <c r="F262" s="38">
        <v>3</v>
      </c>
      <c r="G262" s="38" t="s">
        <v>56</v>
      </c>
      <c r="H262" s="35">
        <v>250</v>
      </c>
      <c r="I262" s="15">
        <v>250</v>
      </c>
    </row>
    <row r="263" spans="1:9" s="7" customFormat="1" ht="33" x14ac:dyDescent="0.25">
      <c r="A263" s="38">
        <v>255</v>
      </c>
      <c r="B263" s="39" t="s">
        <v>431</v>
      </c>
      <c r="C263" s="105" t="s">
        <v>753</v>
      </c>
      <c r="D263" s="106" t="s">
        <v>754</v>
      </c>
      <c r="E263" s="110" t="s">
        <v>755</v>
      </c>
      <c r="F263" s="38">
        <v>1</v>
      </c>
      <c r="G263" s="38" t="s">
        <v>56</v>
      </c>
      <c r="H263" s="35">
        <v>1600</v>
      </c>
      <c r="I263" s="15">
        <v>1600</v>
      </c>
    </row>
    <row r="264" spans="1:9" s="7" customFormat="1" ht="49.5" x14ac:dyDescent="0.25">
      <c r="A264" s="38">
        <v>256</v>
      </c>
      <c r="B264" s="39" t="s">
        <v>432</v>
      </c>
      <c r="C264" s="62" t="s">
        <v>756</v>
      </c>
      <c r="D264" s="104" t="s">
        <v>757</v>
      </c>
      <c r="E264" s="38" t="s">
        <v>758</v>
      </c>
      <c r="F264" s="35">
        <v>10</v>
      </c>
      <c r="G264" s="61" t="s">
        <v>55</v>
      </c>
      <c r="H264" s="35">
        <f>12+40+3+14+28+2+8+18+5+5</f>
        <v>135</v>
      </c>
      <c r="I264" s="15">
        <f>12+40+3+14+28+2+8+18+5+5</f>
        <v>135</v>
      </c>
    </row>
    <row r="265" spans="1:9" s="7" customFormat="1" ht="49.5" x14ac:dyDescent="0.25">
      <c r="A265" s="38">
        <v>257</v>
      </c>
      <c r="B265" s="39" t="s">
        <v>433</v>
      </c>
      <c r="C265" s="62" t="s">
        <v>135</v>
      </c>
      <c r="D265" s="104" t="s">
        <v>161</v>
      </c>
      <c r="E265" s="38" t="s">
        <v>117</v>
      </c>
      <c r="F265" s="35">
        <v>1</v>
      </c>
      <c r="G265" s="61" t="s">
        <v>56</v>
      </c>
      <c r="H265" s="35">
        <v>10328</v>
      </c>
      <c r="I265" s="15">
        <v>10328</v>
      </c>
    </row>
    <row r="266" spans="1:9" s="7" customFormat="1" ht="49.5" x14ac:dyDescent="0.25">
      <c r="A266" s="38">
        <v>258</v>
      </c>
      <c r="B266" s="39" t="s">
        <v>434</v>
      </c>
      <c r="C266" s="62" t="s">
        <v>135</v>
      </c>
      <c r="D266" s="104" t="s">
        <v>161</v>
      </c>
      <c r="E266" s="38" t="s">
        <v>44</v>
      </c>
      <c r="F266" s="35">
        <v>7</v>
      </c>
      <c r="G266" s="61" t="s">
        <v>68</v>
      </c>
      <c r="H266" s="35">
        <f>100+50+50+50+100+100+300</f>
        <v>750</v>
      </c>
      <c r="I266" s="15">
        <f>100+50+50+50+100+100+300</f>
        <v>750</v>
      </c>
    </row>
    <row r="267" spans="1:9" s="7" customFormat="1" ht="49.5" x14ac:dyDescent="0.25">
      <c r="A267" s="38">
        <v>259</v>
      </c>
      <c r="B267" s="39" t="s">
        <v>435</v>
      </c>
      <c r="C267" s="62" t="s">
        <v>135</v>
      </c>
      <c r="D267" s="104" t="s">
        <v>161</v>
      </c>
      <c r="E267" s="38" t="s">
        <v>759</v>
      </c>
      <c r="F267" s="35">
        <v>10</v>
      </c>
      <c r="G267" s="61" t="s">
        <v>56</v>
      </c>
      <c r="H267" s="35">
        <f>9920+4300+7308+17360+1424+1736+7740+3560+5160+4368</f>
        <v>62876</v>
      </c>
      <c r="I267" s="15">
        <f>9920+4300+7308+17360+1424+1736+7740+3560+5160+4368</f>
        <v>62876</v>
      </c>
    </row>
    <row r="268" spans="1:9" s="7" customFormat="1" ht="33" x14ac:dyDescent="0.25">
      <c r="A268" s="38">
        <v>260</v>
      </c>
      <c r="B268" s="39" t="s">
        <v>436</v>
      </c>
      <c r="C268" s="62" t="s">
        <v>35</v>
      </c>
      <c r="D268" s="62" t="s">
        <v>126</v>
      </c>
      <c r="E268" s="38" t="s">
        <v>98</v>
      </c>
      <c r="F268" s="35">
        <v>1</v>
      </c>
      <c r="G268" s="61" t="s">
        <v>56</v>
      </c>
      <c r="H268" s="35">
        <v>530</v>
      </c>
      <c r="I268" s="15">
        <v>530</v>
      </c>
    </row>
    <row r="269" spans="1:9" s="7" customFormat="1" ht="49.5" x14ac:dyDescent="0.25">
      <c r="A269" s="38">
        <v>261</v>
      </c>
      <c r="B269" s="39" t="s">
        <v>437</v>
      </c>
      <c r="C269" s="62" t="s">
        <v>135</v>
      </c>
      <c r="D269" s="62" t="s">
        <v>161</v>
      </c>
      <c r="E269" s="38" t="s">
        <v>760</v>
      </c>
      <c r="F269" s="35">
        <v>4</v>
      </c>
      <c r="G269" s="61" t="s">
        <v>56</v>
      </c>
      <c r="H269" s="35">
        <v>20000</v>
      </c>
      <c r="I269" s="15">
        <v>20000</v>
      </c>
    </row>
    <row r="270" spans="1:9" s="7" customFormat="1" ht="49.5" x14ac:dyDescent="0.25">
      <c r="A270" s="38">
        <v>262</v>
      </c>
      <c r="B270" s="39" t="s">
        <v>438</v>
      </c>
      <c r="C270" s="62" t="s">
        <v>546</v>
      </c>
      <c r="D270" s="62" t="s">
        <v>611</v>
      </c>
      <c r="E270" s="38" t="s">
        <v>761</v>
      </c>
      <c r="F270" s="35">
        <v>14</v>
      </c>
      <c r="G270" s="61" t="s">
        <v>56</v>
      </c>
      <c r="H270" s="35">
        <f>7000+200+1600+2000+1500+300+50+50+50+200+500+300+200+200+200</f>
        <v>14350</v>
      </c>
      <c r="I270" s="15">
        <f>7000+200+1600+2000+1500+300+50+50+50+200+500+300+200+200+200</f>
        <v>14350</v>
      </c>
    </row>
    <row r="271" spans="1:9" s="7" customFormat="1" ht="33" x14ac:dyDescent="0.25">
      <c r="A271" s="38">
        <v>263</v>
      </c>
      <c r="B271" s="39" t="s">
        <v>439</v>
      </c>
      <c r="C271" s="62" t="s">
        <v>127</v>
      </c>
      <c r="D271" s="62" t="s">
        <v>762</v>
      </c>
      <c r="E271" s="38" t="s">
        <v>107</v>
      </c>
      <c r="F271" s="38">
        <v>11</v>
      </c>
      <c r="G271" s="38" t="s">
        <v>57</v>
      </c>
      <c r="H271" s="35">
        <f>1336+875+860+1306+1207+2980+2530+3624+1897+1659+1193</f>
        <v>19467</v>
      </c>
      <c r="I271" s="15">
        <f>1336+875+860+1306+1207+2980+2530+3624+1897+1659+1193</f>
        <v>19467</v>
      </c>
    </row>
    <row r="272" spans="1:9" s="7" customFormat="1" ht="49.5" x14ac:dyDescent="0.25">
      <c r="A272" s="38">
        <v>264</v>
      </c>
      <c r="B272" s="39" t="s">
        <v>440</v>
      </c>
      <c r="C272" s="62" t="s">
        <v>763</v>
      </c>
      <c r="D272" s="62" t="s">
        <v>764</v>
      </c>
      <c r="E272" s="38" t="s">
        <v>62</v>
      </c>
      <c r="F272" s="35">
        <v>1</v>
      </c>
      <c r="G272" s="61" t="s">
        <v>56</v>
      </c>
      <c r="H272" s="35">
        <v>960</v>
      </c>
      <c r="I272" s="15">
        <v>960</v>
      </c>
    </row>
    <row r="273" spans="1:9" s="7" customFormat="1" ht="33" x14ac:dyDescent="0.25">
      <c r="A273" s="38">
        <v>265</v>
      </c>
      <c r="B273" s="39" t="s">
        <v>441</v>
      </c>
      <c r="C273" s="62" t="s">
        <v>533</v>
      </c>
      <c r="D273" s="62" t="s">
        <v>534</v>
      </c>
      <c r="E273" s="38" t="s">
        <v>765</v>
      </c>
      <c r="F273" s="35">
        <v>4</v>
      </c>
      <c r="G273" s="61" t="s">
        <v>56</v>
      </c>
      <c r="H273" s="35">
        <f>154+100+50+10</f>
        <v>314</v>
      </c>
      <c r="I273" s="15">
        <f>154+100+50+10</f>
        <v>314</v>
      </c>
    </row>
    <row r="274" spans="1:9" s="7" customFormat="1" ht="49.5" x14ac:dyDescent="0.25">
      <c r="A274" s="38">
        <v>266</v>
      </c>
      <c r="B274" s="39" t="s">
        <v>442</v>
      </c>
      <c r="C274" s="62" t="s">
        <v>135</v>
      </c>
      <c r="D274" s="62" t="s">
        <v>161</v>
      </c>
      <c r="E274" s="38" t="s">
        <v>62</v>
      </c>
      <c r="F274" s="35">
        <v>1</v>
      </c>
      <c r="G274" s="61" t="s">
        <v>56</v>
      </c>
      <c r="H274" s="35">
        <v>1920</v>
      </c>
      <c r="I274" s="15">
        <v>1920</v>
      </c>
    </row>
    <row r="275" spans="1:9" s="7" customFormat="1" ht="33" x14ac:dyDescent="0.25">
      <c r="A275" s="38">
        <v>267</v>
      </c>
      <c r="B275" s="39" t="s">
        <v>443</v>
      </c>
      <c r="C275" s="62" t="s">
        <v>26</v>
      </c>
      <c r="D275" s="62" t="s">
        <v>648</v>
      </c>
      <c r="E275" s="38" t="s">
        <v>62</v>
      </c>
      <c r="F275" s="35">
        <v>1</v>
      </c>
      <c r="G275" s="61" t="s">
        <v>56</v>
      </c>
      <c r="H275" s="35">
        <v>1458</v>
      </c>
      <c r="I275" s="15">
        <v>1458</v>
      </c>
    </row>
    <row r="276" spans="1:9" s="7" customFormat="1" ht="49.5" x14ac:dyDescent="0.25">
      <c r="A276" s="38">
        <v>268</v>
      </c>
      <c r="B276" s="39" t="s">
        <v>444</v>
      </c>
      <c r="C276" s="62" t="s">
        <v>135</v>
      </c>
      <c r="D276" s="62" t="s">
        <v>161</v>
      </c>
      <c r="E276" s="38" t="s">
        <v>106</v>
      </c>
      <c r="F276" s="35">
        <v>1</v>
      </c>
      <c r="G276" s="61" t="s">
        <v>56</v>
      </c>
      <c r="H276" s="35">
        <v>1428</v>
      </c>
      <c r="I276" s="15">
        <v>1428</v>
      </c>
    </row>
    <row r="277" spans="1:9" s="7" customFormat="1" ht="33" x14ac:dyDescent="0.25">
      <c r="A277" s="38">
        <v>269</v>
      </c>
      <c r="B277" s="62" t="s">
        <v>445</v>
      </c>
      <c r="C277" s="62" t="s">
        <v>660</v>
      </c>
      <c r="D277" s="62" t="s">
        <v>766</v>
      </c>
      <c r="E277" s="38" t="s">
        <v>107</v>
      </c>
      <c r="F277" s="38">
        <v>1</v>
      </c>
      <c r="G277" s="38" t="s">
        <v>56</v>
      </c>
      <c r="H277" s="35">
        <v>1</v>
      </c>
      <c r="I277" s="15">
        <v>1</v>
      </c>
    </row>
    <row r="278" spans="1:9" s="7" customFormat="1" ht="49.5" x14ac:dyDescent="0.25">
      <c r="A278" s="38">
        <v>270</v>
      </c>
      <c r="B278" s="62" t="s">
        <v>446</v>
      </c>
      <c r="C278" s="62" t="s">
        <v>135</v>
      </c>
      <c r="D278" s="62" t="s">
        <v>161</v>
      </c>
      <c r="E278" s="38" t="s">
        <v>543</v>
      </c>
      <c r="F278" s="35">
        <v>3</v>
      </c>
      <c r="G278" s="61" t="s">
        <v>56</v>
      </c>
      <c r="H278" s="35">
        <f>1000+504+295</f>
        <v>1799</v>
      </c>
      <c r="I278" s="15">
        <f>1000+504+295</f>
        <v>1799</v>
      </c>
    </row>
    <row r="279" spans="1:9" s="7" customFormat="1" ht="49.5" x14ac:dyDescent="0.25">
      <c r="A279" s="38">
        <v>271</v>
      </c>
      <c r="B279" s="62" t="s">
        <v>447</v>
      </c>
      <c r="C279" s="62" t="s">
        <v>135</v>
      </c>
      <c r="D279" s="62" t="s">
        <v>161</v>
      </c>
      <c r="E279" s="38" t="s">
        <v>767</v>
      </c>
      <c r="F279" s="38">
        <v>2</v>
      </c>
      <c r="G279" s="38" t="s">
        <v>57</v>
      </c>
      <c r="H279" s="35">
        <f>260+258</f>
        <v>518</v>
      </c>
      <c r="I279" s="15">
        <f>260+258</f>
        <v>518</v>
      </c>
    </row>
    <row r="280" spans="1:9" s="7" customFormat="1" ht="49.5" x14ac:dyDescent="0.25">
      <c r="A280" s="38">
        <v>272</v>
      </c>
      <c r="B280" s="62" t="s">
        <v>448</v>
      </c>
      <c r="C280" s="62" t="s">
        <v>135</v>
      </c>
      <c r="D280" s="62" t="s">
        <v>161</v>
      </c>
      <c r="E280" s="38" t="s">
        <v>105</v>
      </c>
      <c r="F280" s="38">
        <v>3</v>
      </c>
      <c r="G280" s="38" t="s">
        <v>56</v>
      </c>
      <c r="H280" s="35">
        <f>210+190+150</f>
        <v>550</v>
      </c>
      <c r="I280" s="15">
        <f>210+190+150</f>
        <v>550</v>
      </c>
    </row>
    <row r="281" spans="1:9" s="7" customFormat="1" ht="33" x14ac:dyDescent="0.25">
      <c r="A281" s="38">
        <v>273</v>
      </c>
      <c r="B281" s="62" t="s">
        <v>449</v>
      </c>
      <c r="C281" s="62" t="s">
        <v>768</v>
      </c>
      <c r="D281" s="62" t="s">
        <v>769</v>
      </c>
      <c r="E281" s="38" t="s">
        <v>770</v>
      </c>
      <c r="F281" s="38">
        <v>3</v>
      </c>
      <c r="G281" s="38" t="s">
        <v>56</v>
      </c>
      <c r="H281" s="35">
        <f>150+150+150</f>
        <v>450</v>
      </c>
      <c r="I281" s="15">
        <f>150+150+150</f>
        <v>450</v>
      </c>
    </row>
    <row r="282" spans="1:9" ht="33" x14ac:dyDescent="0.25">
      <c r="A282" s="38">
        <v>274</v>
      </c>
      <c r="B282" s="62" t="s">
        <v>450</v>
      </c>
      <c r="C282" s="62" t="s">
        <v>771</v>
      </c>
      <c r="D282" s="62" t="s">
        <v>772</v>
      </c>
      <c r="E282" s="38" t="s">
        <v>773</v>
      </c>
      <c r="F282" s="35">
        <v>4</v>
      </c>
      <c r="G282" s="61" t="s">
        <v>56</v>
      </c>
      <c r="H282" s="35">
        <f>600+480+2080+2208</f>
        <v>5368</v>
      </c>
      <c r="I282" s="15">
        <f>600+480+2080+2208</f>
        <v>5368</v>
      </c>
    </row>
    <row r="283" spans="1:9" ht="33" x14ac:dyDescent="0.25">
      <c r="A283" s="38">
        <v>275</v>
      </c>
      <c r="B283" s="62" t="s">
        <v>451</v>
      </c>
      <c r="C283" s="62" t="s">
        <v>138</v>
      </c>
      <c r="D283" s="62" t="s">
        <v>604</v>
      </c>
      <c r="E283" s="38" t="s">
        <v>774</v>
      </c>
      <c r="F283" s="38">
        <v>6</v>
      </c>
      <c r="G283" s="61" t="s">
        <v>56</v>
      </c>
      <c r="H283" s="35">
        <f>203+80+80+81+25+80</f>
        <v>549</v>
      </c>
      <c r="I283" s="15">
        <f>203+80+80+81+25+80</f>
        <v>549</v>
      </c>
    </row>
    <row r="284" spans="1:9" ht="33" x14ac:dyDescent="0.25">
      <c r="A284" s="38">
        <v>276</v>
      </c>
      <c r="B284" s="62" t="s">
        <v>452</v>
      </c>
      <c r="C284" s="62" t="s">
        <v>775</v>
      </c>
      <c r="D284" s="62" t="s">
        <v>776</v>
      </c>
      <c r="E284" s="38" t="s">
        <v>54</v>
      </c>
      <c r="F284" s="35">
        <v>8</v>
      </c>
      <c r="G284" s="61" t="s">
        <v>56</v>
      </c>
      <c r="H284" s="35">
        <f>6+5+3+10</f>
        <v>24</v>
      </c>
      <c r="I284" s="15">
        <f>6+5+3+10</f>
        <v>24</v>
      </c>
    </row>
    <row r="285" spans="1:9" s="22" customFormat="1" ht="33" x14ac:dyDescent="0.25">
      <c r="A285" s="38">
        <v>277</v>
      </c>
      <c r="B285" s="62" t="s">
        <v>453</v>
      </c>
      <c r="C285" s="62" t="s">
        <v>775</v>
      </c>
      <c r="D285" s="62" t="s">
        <v>776</v>
      </c>
      <c r="E285" s="38" t="s">
        <v>669</v>
      </c>
      <c r="F285" s="35">
        <v>2</v>
      </c>
      <c r="G285" s="61" t="s">
        <v>56</v>
      </c>
      <c r="H285" s="35">
        <v>2</v>
      </c>
      <c r="I285" s="15">
        <v>2</v>
      </c>
    </row>
    <row r="286" spans="1:9" s="22" customFormat="1" ht="33" x14ac:dyDescent="0.25">
      <c r="A286" s="38">
        <v>278</v>
      </c>
      <c r="B286" s="62" t="s">
        <v>454</v>
      </c>
      <c r="C286" s="62" t="s">
        <v>156</v>
      </c>
      <c r="D286" s="62" t="s">
        <v>157</v>
      </c>
      <c r="E286" s="38" t="s">
        <v>777</v>
      </c>
      <c r="F286" s="35">
        <v>6</v>
      </c>
      <c r="G286" s="61" t="s">
        <v>59</v>
      </c>
      <c r="H286" s="35">
        <f>25+3+5+5+6+3</f>
        <v>47</v>
      </c>
      <c r="I286" s="15">
        <f>25+3+5+5+6+3</f>
        <v>47</v>
      </c>
    </row>
    <row r="287" spans="1:9" ht="33" x14ac:dyDescent="0.25">
      <c r="A287" s="38">
        <v>279</v>
      </c>
      <c r="B287" s="62" t="s">
        <v>455</v>
      </c>
      <c r="C287" s="62" t="s">
        <v>778</v>
      </c>
      <c r="D287" s="62" t="s">
        <v>779</v>
      </c>
      <c r="E287" s="38" t="s">
        <v>108</v>
      </c>
      <c r="F287" s="35">
        <v>6</v>
      </c>
      <c r="G287" s="61" t="s">
        <v>68</v>
      </c>
      <c r="H287" s="35">
        <v>17080</v>
      </c>
      <c r="I287" s="15">
        <v>17080</v>
      </c>
    </row>
    <row r="288" spans="1:9" ht="33" x14ac:dyDescent="0.25">
      <c r="A288" s="38">
        <v>280</v>
      </c>
      <c r="B288" s="62" t="s">
        <v>456</v>
      </c>
      <c r="C288" s="62" t="s">
        <v>141</v>
      </c>
      <c r="D288" s="62" t="s">
        <v>780</v>
      </c>
      <c r="E288" s="38" t="s">
        <v>632</v>
      </c>
      <c r="F288" s="38">
        <v>1</v>
      </c>
      <c r="G288" s="38" t="s">
        <v>56</v>
      </c>
      <c r="H288" s="35">
        <v>1</v>
      </c>
      <c r="I288" s="15">
        <v>1</v>
      </c>
    </row>
    <row r="289" spans="1:9" ht="33" x14ac:dyDescent="0.25">
      <c r="A289" s="38">
        <v>281</v>
      </c>
      <c r="B289" s="62" t="s">
        <v>457</v>
      </c>
      <c r="C289" s="62" t="s">
        <v>138</v>
      </c>
      <c r="D289" s="62" t="s">
        <v>604</v>
      </c>
      <c r="E289" s="38" t="s">
        <v>47</v>
      </c>
      <c r="F289" s="38">
        <v>1</v>
      </c>
      <c r="G289" s="38" t="s">
        <v>57</v>
      </c>
      <c r="H289" s="35">
        <v>18245</v>
      </c>
      <c r="I289" s="15">
        <v>18245</v>
      </c>
    </row>
    <row r="290" spans="1:9" ht="33" x14ac:dyDescent="0.25">
      <c r="A290" s="38">
        <v>282</v>
      </c>
      <c r="B290" s="62" t="s">
        <v>458</v>
      </c>
      <c r="C290" s="62" t="s">
        <v>138</v>
      </c>
      <c r="D290" s="62" t="s">
        <v>604</v>
      </c>
      <c r="E290" s="38" t="s">
        <v>47</v>
      </c>
      <c r="F290" s="38">
        <v>1</v>
      </c>
      <c r="G290" s="38" t="s">
        <v>57</v>
      </c>
      <c r="H290" s="35">
        <v>20045</v>
      </c>
      <c r="I290" s="15">
        <v>20045</v>
      </c>
    </row>
    <row r="291" spans="1:9" ht="33" x14ac:dyDescent="0.25">
      <c r="A291" s="38">
        <v>283</v>
      </c>
      <c r="B291" s="62" t="s">
        <v>459</v>
      </c>
      <c r="C291" s="62" t="s">
        <v>138</v>
      </c>
      <c r="D291" s="62" t="s">
        <v>604</v>
      </c>
      <c r="E291" s="38" t="s">
        <v>47</v>
      </c>
      <c r="F291" s="38">
        <v>1</v>
      </c>
      <c r="G291" s="38" t="s">
        <v>57</v>
      </c>
      <c r="H291" s="35">
        <v>30540</v>
      </c>
      <c r="I291" s="15">
        <v>30540</v>
      </c>
    </row>
    <row r="292" spans="1:9" ht="33" x14ac:dyDescent="0.25">
      <c r="A292" s="38">
        <v>284</v>
      </c>
      <c r="B292" s="62" t="s">
        <v>460</v>
      </c>
      <c r="C292" s="62" t="s">
        <v>138</v>
      </c>
      <c r="D292" s="62" t="s">
        <v>604</v>
      </c>
      <c r="E292" s="38" t="s">
        <v>47</v>
      </c>
      <c r="F292" s="38">
        <v>1</v>
      </c>
      <c r="G292" s="38" t="s">
        <v>57</v>
      </c>
      <c r="H292" s="35">
        <v>5280</v>
      </c>
      <c r="I292" s="15">
        <v>5280</v>
      </c>
    </row>
    <row r="293" spans="1:9" ht="33" x14ac:dyDescent="0.25">
      <c r="A293" s="38">
        <v>285</v>
      </c>
      <c r="B293" s="62" t="s">
        <v>461</v>
      </c>
      <c r="C293" s="62" t="s">
        <v>138</v>
      </c>
      <c r="D293" s="62" t="s">
        <v>604</v>
      </c>
      <c r="E293" s="38" t="s">
        <v>47</v>
      </c>
      <c r="F293" s="35">
        <v>2</v>
      </c>
      <c r="G293" s="38" t="s">
        <v>57</v>
      </c>
      <c r="H293" s="35">
        <f>16880+14580</f>
        <v>31460</v>
      </c>
      <c r="I293" s="15">
        <f>16880+14580</f>
        <v>31460</v>
      </c>
    </row>
    <row r="294" spans="1:9" ht="33" x14ac:dyDescent="0.25">
      <c r="A294" s="38">
        <v>286</v>
      </c>
      <c r="B294" s="62" t="s">
        <v>462</v>
      </c>
      <c r="C294" s="62" t="s">
        <v>94</v>
      </c>
      <c r="D294" s="63" t="s">
        <v>95</v>
      </c>
      <c r="E294" s="38" t="s">
        <v>97</v>
      </c>
      <c r="F294" s="35">
        <v>2</v>
      </c>
      <c r="G294" s="61" t="s">
        <v>56</v>
      </c>
      <c r="H294" s="35">
        <v>1000</v>
      </c>
      <c r="I294" s="15">
        <v>1000</v>
      </c>
    </row>
    <row r="295" spans="1:9" ht="33" x14ac:dyDescent="0.25">
      <c r="A295" s="38">
        <v>287</v>
      </c>
      <c r="B295" s="62" t="s">
        <v>463</v>
      </c>
      <c r="C295" s="62" t="s">
        <v>138</v>
      </c>
      <c r="D295" s="62" t="s">
        <v>604</v>
      </c>
      <c r="E295" s="38" t="s">
        <v>47</v>
      </c>
      <c r="F295" s="35">
        <v>2</v>
      </c>
      <c r="G295" s="61" t="s">
        <v>57</v>
      </c>
      <c r="H295" s="35">
        <f>20710+13320</f>
        <v>34030</v>
      </c>
      <c r="I295" s="15">
        <f>20710+13320</f>
        <v>34030</v>
      </c>
    </row>
    <row r="296" spans="1:9" ht="33" x14ac:dyDescent="0.25">
      <c r="A296" s="38">
        <v>288</v>
      </c>
      <c r="B296" s="62" t="s">
        <v>464</v>
      </c>
      <c r="C296" s="62" t="s">
        <v>138</v>
      </c>
      <c r="D296" s="62" t="s">
        <v>604</v>
      </c>
      <c r="E296" s="38" t="s">
        <v>47</v>
      </c>
      <c r="F296" s="35">
        <v>1</v>
      </c>
      <c r="G296" s="61" t="s">
        <v>57</v>
      </c>
      <c r="H296" s="35">
        <v>10870</v>
      </c>
      <c r="I296" s="15">
        <v>10870</v>
      </c>
    </row>
    <row r="297" spans="1:9" ht="33" x14ac:dyDescent="0.25">
      <c r="A297" s="38">
        <v>289</v>
      </c>
      <c r="B297" s="62" t="s">
        <v>465</v>
      </c>
      <c r="C297" s="62" t="s">
        <v>138</v>
      </c>
      <c r="D297" s="62" t="s">
        <v>604</v>
      </c>
      <c r="E297" s="38" t="s">
        <v>47</v>
      </c>
      <c r="F297" s="35">
        <v>2</v>
      </c>
      <c r="G297" s="61" t="s">
        <v>57</v>
      </c>
      <c r="H297" s="35">
        <f>15800+16090</f>
        <v>31890</v>
      </c>
      <c r="I297" s="15">
        <f>15800+16090</f>
        <v>31890</v>
      </c>
    </row>
    <row r="298" spans="1:9" ht="33" x14ac:dyDescent="0.25">
      <c r="A298" s="38">
        <v>290</v>
      </c>
      <c r="B298" s="62" t="s">
        <v>466</v>
      </c>
      <c r="C298" s="40" t="s">
        <v>781</v>
      </c>
      <c r="D298" s="112" t="s">
        <v>782</v>
      </c>
      <c r="E298" s="38" t="s">
        <v>783</v>
      </c>
      <c r="F298" s="38">
        <v>5</v>
      </c>
      <c r="G298" s="61" t="s">
        <v>56</v>
      </c>
      <c r="H298" s="35">
        <v>9</v>
      </c>
      <c r="I298" s="15">
        <v>9</v>
      </c>
    </row>
    <row r="299" spans="1:9" ht="33" x14ac:dyDescent="0.25">
      <c r="A299" s="38">
        <v>291</v>
      </c>
      <c r="B299" s="62" t="s">
        <v>467</v>
      </c>
      <c r="C299" s="40" t="s">
        <v>33</v>
      </c>
      <c r="D299" s="64" t="s">
        <v>34</v>
      </c>
      <c r="E299" s="38" t="s">
        <v>49</v>
      </c>
      <c r="F299" s="35">
        <v>1</v>
      </c>
      <c r="G299" s="61" t="s">
        <v>57</v>
      </c>
      <c r="H299" s="35">
        <v>73271</v>
      </c>
      <c r="I299" s="15">
        <v>73271</v>
      </c>
    </row>
    <row r="300" spans="1:9" ht="33" x14ac:dyDescent="0.25">
      <c r="A300" s="38">
        <v>292</v>
      </c>
      <c r="B300" s="62" t="s">
        <v>468</v>
      </c>
      <c r="C300" s="40" t="s">
        <v>33</v>
      </c>
      <c r="D300" s="64" t="s">
        <v>34</v>
      </c>
      <c r="E300" s="38" t="s">
        <v>49</v>
      </c>
      <c r="F300" s="35">
        <v>1</v>
      </c>
      <c r="G300" s="61" t="s">
        <v>57</v>
      </c>
      <c r="H300" s="35">
        <v>74208</v>
      </c>
      <c r="I300" s="15">
        <v>74208</v>
      </c>
    </row>
    <row r="301" spans="1:9" ht="33" x14ac:dyDescent="0.25">
      <c r="A301" s="38">
        <v>293</v>
      </c>
      <c r="B301" s="62" t="s">
        <v>469</v>
      </c>
      <c r="C301" s="40" t="s">
        <v>77</v>
      </c>
      <c r="D301" s="64" t="s">
        <v>78</v>
      </c>
      <c r="E301" s="38" t="s">
        <v>47</v>
      </c>
      <c r="F301" s="35">
        <v>1</v>
      </c>
      <c r="G301" s="61" t="s">
        <v>57</v>
      </c>
      <c r="H301" s="35">
        <v>353</v>
      </c>
      <c r="I301" s="15">
        <v>353</v>
      </c>
    </row>
    <row r="302" spans="1:9" ht="33" x14ac:dyDescent="0.25">
      <c r="A302" s="38">
        <v>294</v>
      </c>
      <c r="B302" s="62" t="s">
        <v>470</v>
      </c>
      <c r="C302" s="62" t="s">
        <v>19</v>
      </c>
      <c r="D302" s="63" t="s">
        <v>20</v>
      </c>
      <c r="E302" s="38" t="s">
        <v>92</v>
      </c>
      <c r="F302" s="35">
        <v>6</v>
      </c>
      <c r="G302" s="61" t="s">
        <v>57</v>
      </c>
      <c r="H302" s="35">
        <f>14408+13664+22262+23462+19900+7608</f>
        <v>101304</v>
      </c>
      <c r="I302" s="15">
        <f>14408+13664+22262+23462+19900+7608</f>
        <v>101304</v>
      </c>
    </row>
    <row r="303" spans="1:9" ht="33" x14ac:dyDescent="0.25">
      <c r="A303" s="38">
        <v>295</v>
      </c>
      <c r="B303" s="62" t="s">
        <v>471</v>
      </c>
      <c r="C303" s="62" t="s">
        <v>138</v>
      </c>
      <c r="D303" s="62" t="s">
        <v>604</v>
      </c>
      <c r="E303" s="38" t="s">
        <v>47</v>
      </c>
      <c r="F303" s="35">
        <v>3</v>
      </c>
      <c r="G303" s="61" t="s">
        <v>57</v>
      </c>
      <c r="H303" s="35">
        <f>14300+22730+29200</f>
        <v>66230</v>
      </c>
      <c r="I303" s="15">
        <f>14300+22730+29200</f>
        <v>66230</v>
      </c>
    </row>
    <row r="304" spans="1:9" ht="33" x14ac:dyDescent="0.25">
      <c r="A304" s="38">
        <v>296</v>
      </c>
      <c r="B304" s="62" t="s">
        <v>472</v>
      </c>
      <c r="C304" s="62" t="s">
        <v>138</v>
      </c>
      <c r="D304" s="62" t="s">
        <v>604</v>
      </c>
      <c r="E304" s="38" t="s">
        <v>46</v>
      </c>
      <c r="F304" s="35">
        <v>7</v>
      </c>
      <c r="G304" s="61" t="s">
        <v>57</v>
      </c>
      <c r="H304" s="35">
        <f>22400+30000+13410+13740+11410+13590+13430</f>
        <v>117980</v>
      </c>
      <c r="I304" s="15">
        <f>22400+30000+13410+13740+11410+13590+13430</f>
        <v>117980</v>
      </c>
    </row>
    <row r="305" spans="1:9" ht="33" x14ac:dyDescent="0.25">
      <c r="A305" s="38">
        <v>297</v>
      </c>
      <c r="B305" s="62" t="s">
        <v>473</v>
      </c>
      <c r="C305" s="62" t="s">
        <v>138</v>
      </c>
      <c r="D305" s="62" t="s">
        <v>604</v>
      </c>
      <c r="E305" s="38" t="s">
        <v>47</v>
      </c>
      <c r="F305" s="35">
        <v>1</v>
      </c>
      <c r="G305" s="61" t="s">
        <v>57</v>
      </c>
      <c r="H305" s="35">
        <v>19270</v>
      </c>
      <c r="I305" s="15">
        <v>19270</v>
      </c>
    </row>
    <row r="306" spans="1:9" ht="33" x14ac:dyDescent="0.25">
      <c r="A306" s="38">
        <v>298</v>
      </c>
      <c r="B306" s="62" t="s">
        <v>474</v>
      </c>
      <c r="C306" s="59" t="s">
        <v>35</v>
      </c>
      <c r="D306" s="59" t="s">
        <v>36</v>
      </c>
      <c r="E306" s="38" t="s">
        <v>784</v>
      </c>
      <c r="F306" s="35">
        <v>4</v>
      </c>
      <c r="G306" s="61" t="s">
        <v>56</v>
      </c>
      <c r="H306" s="35">
        <f>480+400+400+480</f>
        <v>1760</v>
      </c>
      <c r="I306" s="15">
        <f>480+400+400+480</f>
        <v>1760</v>
      </c>
    </row>
    <row r="307" spans="1:9" ht="33" x14ac:dyDescent="0.25">
      <c r="A307" s="38">
        <v>299</v>
      </c>
      <c r="B307" s="62" t="s">
        <v>475</v>
      </c>
      <c r="C307" s="72" t="s">
        <v>113</v>
      </c>
      <c r="D307" s="74" t="s">
        <v>114</v>
      </c>
      <c r="E307" s="38" t="s">
        <v>39</v>
      </c>
      <c r="F307" s="35">
        <v>2</v>
      </c>
      <c r="G307" s="61" t="s">
        <v>110</v>
      </c>
      <c r="H307" s="35">
        <f>3000</f>
        <v>3000</v>
      </c>
      <c r="I307" s="15">
        <f>3000</f>
        <v>3000</v>
      </c>
    </row>
    <row r="308" spans="1:9" ht="33" x14ac:dyDescent="0.25">
      <c r="A308" s="38">
        <v>300</v>
      </c>
      <c r="B308" s="113" t="s">
        <v>476</v>
      </c>
      <c r="C308" s="62" t="s">
        <v>75</v>
      </c>
      <c r="D308" s="63" t="s">
        <v>76</v>
      </c>
      <c r="E308" s="38" t="s">
        <v>43</v>
      </c>
      <c r="F308" s="35">
        <v>1</v>
      </c>
      <c r="G308" s="61" t="s">
        <v>56</v>
      </c>
      <c r="H308" s="35">
        <v>300</v>
      </c>
      <c r="I308" s="31">
        <v>300</v>
      </c>
    </row>
    <row r="309" spans="1:9" ht="33" x14ac:dyDescent="0.25">
      <c r="A309" s="38">
        <v>301</v>
      </c>
      <c r="B309" s="114" t="s">
        <v>477</v>
      </c>
      <c r="C309" s="40" t="s">
        <v>17</v>
      </c>
      <c r="D309" s="64" t="s">
        <v>644</v>
      </c>
      <c r="E309" s="39" t="s">
        <v>46</v>
      </c>
      <c r="F309" s="39">
        <v>1</v>
      </c>
      <c r="G309" s="39" t="s">
        <v>57</v>
      </c>
      <c r="H309" s="43">
        <v>3024</v>
      </c>
      <c r="I309" s="33">
        <v>3024</v>
      </c>
    </row>
    <row r="310" spans="1:9" ht="33" x14ac:dyDescent="0.25">
      <c r="A310" s="38">
        <v>302</v>
      </c>
      <c r="B310" s="115" t="s">
        <v>478</v>
      </c>
      <c r="C310" s="40" t="s">
        <v>17</v>
      </c>
      <c r="D310" s="64" t="s">
        <v>644</v>
      </c>
      <c r="E310" s="39" t="s">
        <v>46</v>
      </c>
      <c r="F310" s="39">
        <v>1</v>
      </c>
      <c r="G310" s="39" t="s">
        <v>57</v>
      </c>
      <c r="H310" s="43">
        <v>106.8</v>
      </c>
      <c r="I310" s="33">
        <v>106.8</v>
      </c>
    </row>
    <row r="311" spans="1:9" ht="33" x14ac:dyDescent="0.25">
      <c r="A311" s="38">
        <v>303</v>
      </c>
      <c r="B311" s="115" t="s">
        <v>479</v>
      </c>
      <c r="C311" s="40" t="s">
        <v>785</v>
      </c>
      <c r="D311" s="116" t="s">
        <v>652</v>
      </c>
      <c r="E311" s="39" t="s">
        <v>69</v>
      </c>
      <c r="F311" s="43">
        <v>1</v>
      </c>
      <c r="G311" s="42" t="s">
        <v>55</v>
      </c>
      <c r="H311" s="43">
        <v>5</v>
      </c>
      <c r="I311" s="33">
        <v>5</v>
      </c>
    </row>
    <row r="312" spans="1:9" x14ac:dyDescent="0.25">
      <c r="A312" s="38">
        <v>304</v>
      </c>
      <c r="B312" s="115" t="s">
        <v>480</v>
      </c>
      <c r="C312" s="114" t="s">
        <v>786</v>
      </c>
      <c r="D312" s="116" t="s">
        <v>787</v>
      </c>
      <c r="E312" s="39" t="s">
        <v>65</v>
      </c>
      <c r="F312" s="43">
        <v>1</v>
      </c>
      <c r="G312" s="42" t="s">
        <v>56</v>
      </c>
      <c r="H312" s="43">
        <v>51</v>
      </c>
      <c r="I312" s="33">
        <v>51</v>
      </c>
    </row>
    <row r="313" spans="1:9" ht="33" x14ac:dyDescent="0.25">
      <c r="A313" s="38">
        <v>305</v>
      </c>
      <c r="B313" s="40" t="s">
        <v>481</v>
      </c>
      <c r="C313" s="40" t="s">
        <v>103</v>
      </c>
      <c r="D313" s="41" t="s">
        <v>104</v>
      </c>
      <c r="E313" s="39" t="s">
        <v>42</v>
      </c>
      <c r="F313" s="43">
        <v>1</v>
      </c>
      <c r="G313" s="42" t="s">
        <v>57</v>
      </c>
      <c r="H313" s="43">
        <v>83225</v>
      </c>
      <c r="I313" s="33">
        <v>83225</v>
      </c>
    </row>
    <row r="314" spans="1:9" ht="33" x14ac:dyDescent="0.25">
      <c r="A314" s="38">
        <v>306</v>
      </c>
      <c r="B314" s="40" t="s">
        <v>482</v>
      </c>
      <c r="C314" s="40" t="s">
        <v>77</v>
      </c>
      <c r="D314" s="64" t="s">
        <v>78</v>
      </c>
      <c r="E314" s="39" t="s">
        <v>46</v>
      </c>
      <c r="F314" s="43">
        <v>3</v>
      </c>
      <c r="G314" s="42" t="s">
        <v>57</v>
      </c>
      <c r="H314" s="43">
        <v>1560</v>
      </c>
      <c r="I314" s="33">
        <v>1560</v>
      </c>
    </row>
    <row r="315" spans="1:9" ht="33" x14ac:dyDescent="0.25">
      <c r="A315" s="38">
        <v>307</v>
      </c>
      <c r="B315" s="40" t="s">
        <v>483</v>
      </c>
      <c r="C315" s="117" t="s">
        <v>158</v>
      </c>
      <c r="D315" s="118" t="s">
        <v>159</v>
      </c>
      <c r="E315" s="65" t="s">
        <v>124</v>
      </c>
      <c r="F315" s="39">
        <v>1</v>
      </c>
      <c r="G315" s="39" t="s">
        <v>56</v>
      </c>
      <c r="H315" s="43">
        <v>7600</v>
      </c>
      <c r="I315" s="33">
        <v>7600</v>
      </c>
    </row>
    <row r="316" spans="1:9" ht="33" x14ac:dyDescent="0.25">
      <c r="A316" s="38">
        <v>308</v>
      </c>
      <c r="B316" s="40" t="s">
        <v>484</v>
      </c>
      <c r="C316" s="117" t="s">
        <v>158</v>
      </c>
      <c r="D316" s="118" t="s">
        <v>159</v>
      </c>
      <c r="E316" s="65" t="s">
        <v>124</v>
      </c>
      <c r="F316" s="39">
        <v>4</v>
      </c>
      <c r="G316" s="39" t="s">
        <v>56</v>
      </c>
      <c r="H316" s="43">
        <v>6552</v>
      </c>
      <c r="I316" s="33">
        <v>6552</v>
      </c>
    </row>
    <row r="317" spans="1:9" ht="33" x14ac:dyDescent="0.25">
      <c r="A317" s="38">
        <v>309</v>
      </c>
      <c r="B317" s="40" t="s">
        <v>485</v>
      </c>
      <c r="C317" s="40" t="s">
        <v>22</v>
      </c>
      <c r="D317" s="41" t="s">
        <v>23</v>
      </c>
      <c r="E317" s="39" t="s">
        <v>45</v>
      </c>
      <c r="F317" s="43">
        <v>2</v>
      </c>
      <c r="G317" s="42" t="s">
        <v>55</v>
      </c>
      <c r="H317" s="43">
        <v>98</v>
      </c>
      <c r="I317" s="33">
        <v>98</v>
      </c>
    </row>
    <row r="318" spans="1:9" ht="33" x14ac:dyDescent="0.25">
      <c r="A318" s="38">
        <v>310</v>
      </c>
      <c r="B318" s="40" t="s">
        <v>486</v>
      </c>
      <c r="C318" s="40" t="s">
        <v>103</v>
      </c>
      <c r="D318" s="41" t="s">
        <v>104</v>
      </c>
      <c r="E318" s="39" t="s">
        <v>42</v>
      </c>
      <c r="F318" s="43">
        <v>1</v>
      </c>
      <c r="G318" s="42" t="s">
        <v>57</v>
      </c>
      <c r="H318" s="43">
        <v>83090</v>
      </c>
      <c r="I318" s="33">
        <v>83090</v>
      </c>
    </row>
    <row r="319" spans="1:9" ht="33" x14ac:dyDescent="0.25">
      <c r="A319" s="38">
        <v>311</v>
      </c>
      <c r="B319" s="40" t="s">
        <v>487</v>
      </c>
      <c r="C319" s="58" t="s">
        <v>35</v>
      </c>
      <c r="D319" s="58" t="s">
        <v>36</v>
      </c>
      <c r="E319" s="39" t="s">
        <v>788</v>
      </c>
      <c r="F319" s="43">
        <v>2</v>
      </c>
      <c r="G319" s="43" t="s">
        <v>56</v>
      </c>
      <c r="H319" s="43">
        <v>13</v>
      </c>
      <c r="I319" s="33">
        <v>13</v>
      </c>
    </row>
    <row r="320" spans="1:9" ht="33" x14ac:dyDescent="0.25">
      <c r="A320" s="38">
        <v>312</v>
      </c>
      <c r="B320" s="40" t="s">
        <v>488</v>
      </c>
      <c r="C320" s="58" t="s">
        <v>35</v>
      </c>
      <c r="D320" s="58" t="s">
        <v>36</v>
      </c>
      <c r="E320" s="39" t="s">
        <v>96</v>
      </c>
      <c r="F320" s="43">
        <v>2</v>
      </c>
      <c r="G320" s="43" t="s">
        <v>56</v>
      </c>
      <c r="H320" s="43">
        <v>3000</v>
      </c>
      <c r="I320" s="33">
        <v>3000</v>
      </c>
    </row>
    <row r="321" spans="1:9" ht="33" x14ac:dyDescent="0.25">
      <c r="A321" s="38">
        <v>313</v>
      </c>
      <c r="B321" s="40" t="s">
        <v>489</v>
      </c>
      <c r="C321" s="40" t="s">
        <v>554</v>
      </c>
      <c r="D321" s="41" t="s">
        <v>16</v>
      </c>
      <c r="E321" s="39" t="s">
        <v>41</v>
      </c>
      <c r="F321" s="43">
        <v>2</v>
      </c>
      <c r="G321" s="42" t="s">
        <v>56</v>
      </c>
      <c r="H321" s="43">
        <v>2700</v>
      </c>
      <c r="I321" s="33">
        <v>2700</v>
      </c>
    </row>
    <row r="322" spans="1:9" ht="33" x14ac:dyDescent="0.25">
      <c r="A322" s="38">
        <v>314</v>
      </c>
      <c r="B322" s="40" t="s">
        <v>490</v>
      </c>
      <c r="C322" s="40" t="s">
        <v>554</v>
      </c>
      <c r="D322" s="41" t="s">
        <v>16</v>
      </c>
      <c r="E322" s="39" t="s">
        <v>41</v>
      </c>
      <c r="F322" s="43">
        <v>1</v>
      </c>
      <c r="G322" s="42" t="s">
        <v>56</v>
      </c>
      <c r="H322" s="43">
        <v>1908</v>
      </c>
      <c r="I322" s="33">
        <v>1908</v>
      </c>
    </row>
    <row r="323" spans="1:9" ht="33" x14ac:dyDescent="0.25">
      <c r="A323" s="38">
        <v>315</v>
      </c>
      <c r="B323" s="40" t="s">
        <v>491</v>
      </c>
      <c r="C323" s="40" t="s">
        <v>554</v>
      </c>
      <c r="D323" s="41" t="s">
        <v>16</v>
      </c>
      <c r="E323" s="39" t="s">
        <v>122</v>
      </c>
      <c r="F323" s="43">
        <v>5</v>
      </c>
      <c r="G323" s="42" t="s">
        <v>56</v>
      </c>
      <c r="H323" s="43">
        <v>6326</v>
      </c>
      <c r="I323" s="33">
        <v>6326</v>
      </c>
    </row>
    <row r="324" spans="1:9" ht="33" x14ac:dyDescent="0.25">
      <c r="A324" s="38">
        <v>316</v>
      </c>
      <c r="B324" s="40" t="s">
        <v>492</v>
      </c>
      <c r="C324" s="117" t="s">
        <v>158</v>
      </c>
      <c r="D324" s="118" t="s">
        <v>159</v>
      </c>
      <c r="E324" s="65" t="s">
        <v>124</v>
      </c>
      <c r="F324" s="39">
        <v>3</v>
      </c>
      <c r="G324" s="39" t="s">
        <v>56</v>
      </c>
      <c r="H324" s="43">
        <v>17484</v>
      </c>
      <c r="I324" s="33">
        <v>17484</v>
      </c>
    </row>
    <row r="325" spans="1:9" ht="33" x14ac:dyDescent="0.25">
      <c r="A325" s="38">
        <v>317</v>
      </c>
      <c r="B325" s="40" t="s">
        <v>493</v>
      </c>
      <c r="C325" s="40" t="s">
        <v>722</v>
      </c>
      <c r="D325" s="41" t="s">
        <v>723</v>
      </c>
      <c r="E325" s="39" t="s">
        <v>47</v>
      </c>
      <c r="F325" s="43">
        <v>2</v>
      </c>
      <c r="G325" s="42" t="s">
        <v>57</v>
      </c>
      <c r="H325" s="43">
        <v>7640</v>
      </c>
      <c r="I325" s="33">
        <v>7640</v>
      </c>
    </row>
    <row r="326" spans="1:9" ht="33" x14ac:dyDescent="0.25">
      <c r="A326" s="38">
        <v>318</v>
      </c>
      <c r="B326" s="40" t="s">
        <v>494</v>
      </c>
      <c r="C326" s="40" t="s">
        <v>722</v>
      </c>
      <c r="D326" s="41" t="s">
        <v>723</v>
      </c>
      <c r="E326" s="39" t="s">
        <v>47</v>
      </c>
      <c r="F326" s="43">
        <v>1</v>
      </c>
      <c r="G326" s="42" t="s">
        <v>57</v>
      </c>
      <c r="H326" s="43">
        <v>19070</v>
      </c>
      <c r="I326" s="33">
        <v>19070</v>
      </c>
    </row>
    <row r="327" spans="1:9" ht="33" x14ac:dyDescent="0.25">
      <c r="A327" s="38">
        <v>319</v>
      </c>
      <c r="B327" s="40" t="s">
        <v>495</v>
      </c>
      <c r="C327" s="40" t="s">
        <v>554</v>
      </c>
      <c r="D327" s="41" t="s">
        <v>16</v>
      </c>
      <c r="E327" s="39" t="s">
        <v>789</v>
      </c>
      <c r="F327" s="43">
        <v>10</v>
      </c>
      <c r="G327" s="42" t="s">
        <v>56</v>
      </c>
      <c r="H327" s="43">
        <v>1846</v>
      </c>
      <c r="I327" s="33">
        <v>1846</v>
      </c>
    </row>
    <row r="328" spans="1:9" ht="33" x14ac:dyDescent="0.25">
      <c r="A328" s="38">
        <v>320</v>
      </c>
      <c r="B328" s="40" t="s">
        <v>496</v>
      </c>
      <c r="C328" s="40" t="s">
        <v>138</v>
      </c>
      <c r="D328" s="64" t="s">
        <v>604</v>
      </c>
      <c r="E328" s="39" t="s">
        <v>42</v>
      </c>
      <c r="F328" s="39">
        <v>2</v>
      </c>
      <c r="G328" s="39" t="s">
        <v>57</v>
      </c>
      <c r="H328" s="43">
        <v>772</v>
      </c>
      <c r="I328" s="33">
        <v>772</v>
      </c>
    </row>
    <row r="329" spans="1:9" ht="33" x14ac:dyDescent="0.25">
      <c r="A329" s="38">
        <v>321</v>
      </c>
      <c r="B329" s="40" t="s">
        <v>497</v>
      </c>
      <c r="C329" s="40" t="s">
        <v>554</v>
      </c>
      <c r="D329" s="41" t="s">
        <v>16</v>
      </c>
      <c r="E329" s="39" t="s">
        <v>122</v>
      </c>
      <c r="F329" s="43">
        <v>5</v>
      </c>
      <c r="G329" s="42" t="s">
        <v>56</v>
      </c>
      <c r="H329" s="43">
        <v>5400</v>
      </c>
      <c r="I329" s="33">
        <v>5400</v>
      </c>
    </row>
    <row r="330" spans="1:9" ht="33" x14ac:dyDescent="0.25">
      <c r="A330" s="38">
        <v>322</v>
      </c>
      <c r="B330" s="40" t="s">
        <v>497</v>
      </c>
      <c r="C330" s="40" t="s">
        <v>35</v>
      </c>
      <c r="D330" s="58" t="s">
        <v>131</v>
      </c>
      <c r="E330" s="39" t="s">
        <v>50</v>
      </c>
      <c r="F330" s="39">
        <v>6</v>
      </c>
      <c r="G330" s="39" t="s">
        <v>56</v>
      </c>
      <c r="H330" s="43">
        <v>806</v>
      </c>
      <c r="I330" s="33">
        <v>806</v>
      </c>
    </row>
    <row r="331" spans="1:9" ht="33" x14ac:dyDescent="0.25">
      <c r="A331" s="38">
        <v>323</v>
      </c>
      <c r="B331" s="40" t="s">
        <v>498</v>
      </c>
      <c r="C331" s="40" t="s">
        <v>29</v>
      </c>
      <c r="D331" s="64" t="s">
        <v>30</v>
      </c>
      <c r="E331" s="39" t="s">
        <v>48</v>
      </c>
      <c r="F331" s="43">
        <v>7</v>
      </c>
      <c r="G331" s="42" t="s">
        <v>56</v>
      </c>
      <c r="H331" s="43">
        <v>49000</v>
      </c>
      <c r="I331" s="33">
        <v>49000</v>
      </c>
    </row>
    <row r="332" spans="1:9" ht="33" x14ac:dyDescent="0.25">
      <c r="A332" s="38">
        <v>324</v>
      </c>
      <c r="B332" s="40" t="s">
        <v>499</v>
      </c>
      <c r="C332" s="117" t="s">
        <v>158</v>
      </c>
      <c r="D332" s="118" t="s">
        <v>159</v>
      </c>
      <c r="E332" s="65" t="s">
        <v>41</v>
      </c>
      <c r="F332" s="39">
        <v>3</v>
      </c>
      <c r="G332" s="39" t="s">
        <v>56</v>
      </c>
      <c r="H332" s="43">
        <v>2362</v>
      </c>
      <c r="I332" s="33">
        <v>2362</v>
      </c>
    </row>
    <row r="333" spans="1:9" ht="33" x14ac:dyDescent="0.25">
      <c r="A333" s="38">
        <v>325</v>
      </c>
      <c r="B333" s="40" t="s">
        <v>500</v>
      </c>
      <c r="C333" s="117" t="s">
        <v>158</v>
      </c>
      <c r="D333" s="118" t="s">
        <v>159</v>
      </c>
      <c r="E333" s="65" t="s">
        <v>62</v>
      </c>
      <c r="F333" s="39">
        <v>1</v>
      </c>
      <c r="G333" s="39" t="s">
        <v>56</v>
      </c>
      <c r="H333" s="43">
        <v>1252</v>
      </c>
      <c r="I333" s="33">
        <v>1252</v>
      </c>
    </row>
    <row r="334" spans="1:9" ht="33" x14ac:dyDescent="0.25">
      <c r="A334" s="38">
        <v>326</v>
      </c>
      <c r="B334" s="40" t="s">
        <v>501</v>
      </c>
      <c r="C334" s="40" t="s">
        <v>31</v>
      </c>
      <c r="D334" s="64" t="s">
        <v>32</v>
      </c>
      <c r="E334" s="39" t="s">
        <v>47</v>
      </c>
      <c r="F334" s="43">
        <v>3</v>
      </c>
      <c r="G334" s="42" t="s">
        <v>57</v>
      </c>
      <c r="H334" s="43">
        <v>40352</v>
      </c>
      <c r="I334" s="33">
        <v>40352</v>
      </c>
    </row>
    <row r="335" spans="1:9" ht="33" x14ac:dyDescent="0.25">
      <c r="A335" s="38">
        <v>327</v>
      </c>
      <c r="B335" s="40" t="s">
        <v>502</v>
      </c>
      <c r="C335" s="40" t="s">
        <v>17</v>
      </c>
      <c r="D335" s="64" t="s">
        <v>644</v>
      </c>
      <c r="E335" s="39" t="s">
        <v>46</v>
      </c>
      <c r="F335" s="39">
        <v>1</v>
      </c>
      <c r="G335" s="39" t="s">
        <v>57</v>
      </c>
      <c r="H335" s="43">
        <v>1617</v>
      </c>
      <c r="I335" s="33">
        <v>1617</v>
      </c>
    </row>
    <row r="336" spans="1:9" x14ac:dyDescent="0.25">
      <c r="A336" s="38">
        <v>328</v>
      </c>
      <c r="B336" s="40" t="s">
        <v>503</v>
      </c>
      <c r="C336" s="115" t="s">
        <v>790</v>
      </c>
      <c r="D336" s="119" t="s">
        <v>791</v>
      </c>
      <c r="E336" s="39" t="s">
        <v>52</v>
      </c>
      <c r="F336" s="39">
        <v>3</v>
      </c>
      <c r="G336" s="39" t="s">
        <v>56</v>
      </c>
      <c r="H336" s="43">
        <v>63</v>
      </c>
      <c r="I336" s="33">
        <v>63</v>
      </c>
    </row>
    <row r="337" spans="1:9" ht="33" x14ac:dyDescent="0.25">
      <c r="A337" s="38">
        <v>329</v>
      </c>
      <c r="B337" s="40" t="s">
        <v>504</v>
      </c>
      <c r="C337" s="40" t="s">
        <v>17</v>
      </c>
      <c r="D337" s="64" t="s">
        <v>644</v>
      </c>
      <c r="E337" s="39" t="s">
        <v>46</v>
      </c>
      <c r="F337" s="39">
        <v>1</v>
      </c>
      <c r="G337" s="39" t="s">
        <v>57</v>
      </c>
      <c r="H337" s="43">
        <v>287.60000000000002</v>
      </c>
      <c r="I337" s="33">
        <v>287.60000000000002</v>
      </c>
    </row>
    <row r="338" spans="1:9" ht="33" x14ac:dyDescent="0.25">
      <c r="A338" s="38">
        <v>330</v>
      </c>
      <c r="B338" s="40" t="s">
        <v>505</v>
      </c>
      <c r="C338" s="40" t="s">
        <v>35</v>
      </c>
      <c r="D338" s="58" t="s">
        <v>131</v>
      </c>
      <c r="E338" s="39" t="s">
        <v>792</v>
      </c>
      <c r="F338" s="39">
        <v>11</v>
      </c>
      <c r="G338" s="39" t="s">
        <v>56</v>
      </c>
      <c r="H338" s="43">
        <v>323</v>
      </c>
      <c r="I338" s="17">
        <v>323</v>
      </c>
    </row>
    <row r="339" spans="1:9" ht="33" x14ac:dyDescent="0.25">
      <c r="A339" s="38">
        <v>331</v>
      </c>
      <c r="B339" s="40" t="s">
        <v>506</v>
      </c>
      <c r="C339" s="40" t="s">
        <v>35</v>
      </c>
      <c r="D339" s="58" t="s">
        <v>131</v>
      </c>
      <c r="E339" s="39" t="s">
        <v>41</v>
      </c>
      <c r="F339" s="39">
        <v>5</v>
      </c>
      <c r="G339" s="39" t="s">
        <v>56</v>
      </c>
      <c r="H339" s="43">
        <v>5550</v>
      </c>
      <c r="I339" s="17">
        <v>5550</v>
      </c>
    </row>
    <row r="340" spans="1:9" ht="33" x14ac:dyDescent="0.25">
      <c r="A340" s="38">
        <v>332</v>
      </c>
      <c r="B340" s="62" t="s">
        <v>507</v>
      </c>
      <c r="C340" s="40" t="s">
        <v>35</v>
      </c>
      <c r="D340" s="59" t="s">
        <v>131</v>
      </c>
      <c r="E340" s="38" t="s">
        <v>792</v>
      </c>
      <c r="F340" s="38">
        <v>16</v>
      </c>
      <c r="G340" s="38" t="s">
        <v>56</v>
      </c>
      <c r="H340" s="35">
        <v>1146</v>
      </c>
      <c r="I340" s="15">
        <v>1146</v>
      </c>
    </row>
    <row r="341" spans="1:9" ht="33" x14ac:dyDescent="0.25">
      <c r="A341" s="38">
        <v>333</v>
      </c>
      <c r="B341" s="62" t="s">
        <v>508</v>
      </c>
      <c r="C341" s="40" t="s">
        <v>35</v>
      </c>
      <c r="D341" s="59" t="s">
        <v>131</v>
      </c>
      <c r="E341" s="38" t="s">
        <v>793</v>
      </c>
      <c r="F341" s="38">
        <v>3</v>
      </c>
      <c r="G341" s="38" t="s">
        <v>56</v>
      </c>
      <c r="H341" s="35">
        <v>2300</v>
      </c>
      <c r="I341" s="15">
        <v>2300</v>
      </c>
    </row>
    <row r="342" spans="1:9" ht="33" x14ac:dyDescent="0.25">
      <c r="A342" s="38">
        <v>334</v>
      </c>
      <c r="B342" s="38" t="s">
        <v>509</v>
      </c>
      <c r="C342" s="40" t="s">
        <v>35</v>
      </c>
      <c r="D342" s="59" t="s">
        <v>131</v>
      </c>
      <c r="E342" s="38" t="s">
        <v>794</v>
      </c>
      <c r="F342" s="38">
        <v>2</v>
      </c>
      <c r="G342" s="38" t="s">
        <v>56</v>
      </c>
      <c r="H342" s="35">
        <v>500</v>
      </c>
      <c r="I342" s="15">
        <v>500</v>
      </c>
    </row>
    <row r="343" spans="1:9" ht="33" x14ac:dyDescent="0.25">
      <c r="A343" s="38">
        <v>335</v>
      </c>
      <c r="B343" s="38" t="s">
        <v>510</v>
      </c>
      <c r="C343" s="40" t="s">
        <v>35</v>
      </c>
      <c r="D343" s="59" t="s">
        <v>131</v>
      </c>
      <c r="E343" s="38" t="s">
        <v>793</v>
      </c>
      <c r="F343" s="38">
        <v>5</v>
      </c>
      <c r="G343" s="38" t="s">
        <v>56</v>
      </c>
      <c r="H343" s="35">
        <v>4500</v>
      </c>
      <c r="I343" s="15">
        <v>4500</v>
      </c>
    </row>
    <row r="344" spans="1:9" ht="33" x14ac:dyDescent="0.25">
      <c r="A344" s="38">
        <v>336</v>
      </c>
      <c r="B344" s="120" t="s">
        <v>511</v>
      </c>
      <c r="C344" s="40" t="s">
        <v>35</v>
      </c>
      <c r="D344" s="59" t="s">
        <v>131</v>
      </c>
      <c r="E344" s="38" t="s">
        <v>792</v>
      </c>
      <c r="F344" s="38">
        <v>6</v>
      </c>
      <c r="G344" s="38" t="s">
        <v>56</v>
      </c>
      <c r="H344" s="35">
        <v>447</v>
      </c>
      <c r="I344" s="15">
        <v>447</v>
      </c>
    </row>
    <row r="345" spans="1:9" ht="33" x14ac:dyDescent="0.25">
      <c r="A345" s="38">
        <v>337</v>
      </c>
      <c r="B345" s="38" t="s">
        <v>512</v>
      </c>
      <c r="C345" s="40" t="s">
        <v>795</v>
      </c>
      <c r="D345" s="64" t="s">
        <v>796</v>
      </c>
      <c r="E345" s="38" t="s">
        <v>797</v>
      </c>
      <c r="F345" s="38">
        <v>1</v>
      </c>
      <c r="G345" s="38" t="s">
        <v>56</v>
      </c>
      <c r="H345" s="35">
        <v>200</v>
      </c>
      <c r="I345" s="15">
        <v>200</v>
      </c>
    </row>
    <row r="346" spans="1:9" ht="33" x14ac:dyDescent="0.25">
      <c r="A346" s="38">
        <v>338</v>
      </c>
      <c r="B346" s="38" t="s">
        <v>513</v>
      </c>
      <c r="C346" s="40" t="s">
        <v>798</v>
      </c>
      <c r="D346" s="64" t="s">
        <v>799</v>
      </c>
      <c r="E346" s="38" t="s">
        <v>800</v>
      </c>
      <c r="F346" s="38">
        <v>5</v>
      </c>
      <c r="G346" s="38" t="s">
        <v>56</v>
      </c>
      <c r="H346" s="35">
        <v>7</v>
      </c>
      <c r="I346" s="15">
        <v>7</v>
      </c>
    </row>
    <row r="347" spans="1:9" ht="33" x14ac:dyDescent="0.25">
      <c r="A347" s="38">
        <v>339</v>
      </c>
      <c r="B347" s="38" t="s">
        <v>514</v>
      </c>
      <c r="C347" s="40" t="s">
        <v>801</v>
      </c>
      <c r="D347" s="64" t="s">
        <v>802</v>
      </c>
      <c r="E347" s="38" t="s">
        <v>118</v>
      </c>
      <c r="F347" s="38">
        <v>10</v>
      </c>
      <c r="G347" s="38" t="s">
        <v>803</v>
      </c>
      <c r="H347" s="35">
        <v>15</v>
      </c>
      <c r="I347" s="15">
        <v>15</v>
      </c>
    </row>
    <row r="348" spans="1:9" ht="33" x14ac:dyDescent="0.25">
      <c r="A348" s="38">
        <v>340</v>
      </c>
      <c r="B348" s="38" t="s">
        <v>515</v>
      </c>
      <c r="C348" s="40" t="s">
        <v>138</v>
      </c>
      <c r="D348" s="64" t="s">
        <v>604</v>
      </c>
      <c r="E348" s="38" t="s">
        <v>40</v>
      </c>
      <c r="F348" s="38">
        <v>2</v>
      </c>
      <c r="G348" s="38" t="s">
        <v>57</v>
      </c>
      <c r="H348" s="35">
        <v>30460</v>
      </c>
      <c r="I348" s="15">
        <v>30460</v>
      </c>
    </row>
    <row r="349" spans="1:9" ht="33" x14ac:dyDescent="0.25">
      <c r="A349" s="38">
        <v>341</v>
      </c>
      <c r="B349" s="38" t="s">
        <v>516</v>
      </c>
      <c r="C349" s="40" t="s">
        <v>17</v>
      </c>
      <c r="D349" s="64" t="s">
        <v>644</v>
      </c>
      <c r="E349" s="38" t="s">
        <v>46</v>
      </c>
      <c r="F349" s="38">
        <v>1</v>
      </c>
      <c r="G349" s="38" t="s">
        <v>57</v>
      </c>
      <c r="H349" s="35">
        <v>336</v>
      </c>
      <c r="I349" s="15">
        <v>336</v>
      </c>
    </row>
    <row r="350" spans="1:9" ht="33" x14ac:dyDescent="0.25">
      <c r="A350" s="38">
        <v>342</v>
      </c>
      <c r="B350" s="38" t="s">
        <v>517</v>
      </c>
      <c r="C350" s="40" t="s">
        <v>17</v>
      </c>
      <c r="D350" s="64" t="s">
        <v>644</v>
      </c>
      <c r="E350" s="38" t="s">
        <v>46</v>
      </c>
      <c r="F350" s="38">
        <v>3</v>
      </c>
      <c r="G350" s="38" t="s">
        <v>57</v>
      </c>
      <c r="H350" s="35">
        <v>25207</v>
      </c>
      <c r="I350" s="15">
        <v>25207</v>
      </c>
    </row>
    <row r="351" spans="1:9" ht="49.5" x14ac:dyDescent="0.25">
      <c r="A351" s="38">
        <v>343</v>
      </c>
      <c r="B351" s="38" t="s">
        <v>518</v>
      </c>
      <c r="C351" s="40" t="s">
        <v>135</v>
      </c>
      <c r="D351" s="64" t="s">
        <v>656</v>
      </c>
      <c r="E351" s="38" t="s">
        <v>67</v>
      </c>
      <c r="F351" s="38">
        <v>2</v>
      </c>
      <c r="G351" s="38" t="s">
        <v>56</v>
      </c>
      <c r="H351" s="35">
        <v>17000</v>
      </c>
      <c r="I351" s="15">
        <v>17000</v>
      </c>
    </row>
    <row r="352" spans="1:9" ht="33" x14ac:dyDescent="0.25">
      <c r="A352" s="38">
        <v>344</v>
      </c>
      <c r="B352" s="38" t="s">
        <v>519</v>
      </c>
      <c r="C352" s="40" t="s">
        <v>590</v>
      </c>
      <c r="D352" s="64" t="s">
        <v>591</v>
      </c>
      <c r="E352" s="38" t="s">
        <v>117</v>
      </c>
      <c r="F352" s="38">
        <v>1</v>
      </c>
      <c r="G352" s="38" t="s">
        <v>56</v>
      </c>
      <c r="H352" s="35">
        <v>9000</v>
      </c>
      <c r="I352" s="15">
        <v>9000</v>
      </c>
    </row>
    <row r="353" spans="1:9" ht="33" x14ac:dyDescent="0.25">
      <c r="A353" s="38">
        <v>345</v>
      </c>
      <c r="B353" s="38" t="s">
        <v>520</v>
      </c>
      <c r="C353" s="40" t="s">
        <v>804</v>
      </c>
      <c r="D353" s="64" t="s">
        <v>805</v>
      </c>
      <c r="E353" s="38" t="s">
        <v>67</v>
      </c>
      <c r="F353" s="38">
        <v>11</v>
      </c>
      <c r="G353" s="38" t="s">
        <v>56</v>
      </c>
      <c r="H353" s="35">
        <v>36</v>
      </c>
      <c r="I353" s="15">
        <v>36</v>
      </c>
    </row>
    <row r="354" spans="1:9" ht="33" x14ac:dyDescent="0.25">
      <c r="A354" s="38">
        <v>346</v>
      </c>
      <c r="B354" s="38" t="s">
        <v>521</v>
      </c>
      <c r="C354" s="62" t="s">
        <v>806</v>
      </c>
      <c r="D354" s="63" t="s">
        <v>133</v>
      </c>
      <c r="E354" s="38" t="s">
        <v>49</v>
      </c>
      <c r="F354" s="38">
        <v>1</v>
      </c>
      <c r="G354" s="38" t="s">
        <v>57</v>
      </c>
      <c r="H354" s="35">
        <v>44082</v>
      </c>
      <c r="I354" s="15">
        <v>44082</v>
      </c>
    </row>
    <row r="355" spans="1:9" ht="33" x14ac:dyDescent="0.25">
      <c r="A355" s="38">
        <v>347</v>
      </c>
      <c r="B355" s="38" t="s">
        <v>522</v>
      </c>
      <c r="C355" s="62" t="s">
        <v>806</v>
      </c>
      <c r="D355" s="63" t="s">
        <v>133</v>
      </c>
      <c r="E355" s="38" t="s">
        <v>49</v>
      </c>
      <c r="F355" s="38">
        <v>1</v>
      </c>
      <c r="G355" s="38" t="s">
        <v>57</v>
      </c>
      <c r="H355" s="35">
        <v>65984</v>
      </c>
      <c r="I355" s="15">
        <v>65984</v>
      </c>
    </row>
    <row r="356" spans="1:9" x14ac:dyDescent="0.25">
      <c r="B356" s="121"/>
      <c r="C356" s="121"/>
      <c r="D356" s="121"/>
      <c r="E356" s="121"/>
      <c r="F356" s="121"/>
      <c r="G356" s="121"/>
      <c r="H356" s="121"/>
    </row>
    <row r="357" spans="1:9" x14ac:dyDescent="0.25">
      <c r="B357" s="121"/>
      <c r="C357" s="121"/>
      <c r="D357" s="121"/>
      <c r="E357" s="121"/>
      <c r="F357" s="121"/>
      <c r="G357" s="121"/>
      <c r="H357" s="121"/>
    </row>
    <row r="358" spans="1:9" x14ac:dyDescent="0.25">
      <c r="B358" s="121"/>
      <c r="C358" s="121"/>
      <c r="D358" s="121"/>
      <c r="E358" s="121"/>
      <c r="F358" s="121"/>
      <c r="G358" s="121"/>
      <c r="H358" s="121"/>
    </row>
    <row r="359" spans="1:9" x14ac:dyDescent="0.25">
      <c r="B359" s="121"/>
      <c r="C359" s="121"/>
      <c r="D359" s="121"/>
      <c r="E359" s="121"/>
      <c r="F359" s="121"/>
      <c r="G359" s="121"/>
      <c r="H359" s="121"/>
    </row>
    <row r="360" spans="1:9" x14ac:dyDescent="0.25">
      <c r="B360" s="121"/>
      <c r="C360" s="121"/>
      <c r="D360" s="121"/>
      <c r="E360" s="121"/>
      <c r="F360" s="121"/>
      <c r="G360" s="121"/>
      <c r="H360" s="121"/>
    </row>
    <row r="361" spans="1:9" x14ac:dyDescent="0.25">
      <c r="B361" s="121"/>
      <c r="C361" s="121"/>
      <c r="D361" s="121"/>
      <c r="E361" s="121"/>
      <c r="F361" s="121"/>
      <c r="G361" s="121"/>
      <c r="H361" s="121"/>
    </row>
    <row r="362" spans="1:9" x14ac:dyDescent="0.25">
      <c r="B362" s="121"/>
      <c r="C362" s="121"/>
      <c r="D362" s="121"/>
      <c r="E362" s="121"/>
      <c r="F362" s="121"/>
      <c r="G362" s="121"/>
      <c r="H362" s="121"/>
    </row>
    <row r="363" spans="1:9" x14ac:dyDescent="0.25">
      <c r="B363" s="121"/>
      <c r="C363" s="121"/>
      <c r="D363" s="121"/>
      <c r="E363" s="121"/>
      <c r="F363" s="121"/>
      <c r="G363" s="121"/>
      <c r="H363" s="121"/>
    </row>
    <row r="364" spans="1:9" x14ac:dyDescent="0.25">
      <c r="B364" s="121"/>
      <c r="C364" s="121"/>
      <c r="D364" s="121"/>
      <c r="E364" s="121"/>
      <c r="F364" s="121"/>
      <c r="G364" s="121"/>
      <c r="H364" s="121"/>
    </row>
    <row r="365" spans="1:9" x14ac:dyDescent="0.25">
      <c r="B365" s="121"/>
      <c r="C365" s="121"/>
      <c r="D365" s="121"/>
      <c r="E365" s="121"/>
      <c r="F365" s="121"/>
      <c r="G365" s="121"/>
      <c r="H365" s="121"/>
    </row>
    <row r="366" spans="1:9" x14ac:dyDescent="0.25">
      <c r="B366" s="121"/>
      <c r="C366" s="121"/>
      <c r="D366" s="121"/>
      <c r="E366" s="121"/>
      <c r="F366" s="121"/>
      <c r="G366" s="121"/>
      <c r="H366" s="121"/>
    </row>
    <row r="367" spans="1:9" x14ac:dyDescent="0.25">
      <c r="B367" s="121"/>
      <c r="C367" s="121"/>
      <c r="D367" s="121"/>
      <c r="E367" s="121"/>
      <c r="F367" s="121"/>
      <c r="G367" s="121"/>
      <c r="H367" s="121"/>
    </row>
    <row r="368" spans="1:9" x14ac:dyDescent="0.25">
      <c r="B368" s="121"/>
      <c r="C368" s="121"/>
      <c r="D368" s="121"/>
      <c r="E368" s="121"/>
      <c r="F368" s="121"/>
      <c r="G368" s="121"/>
      <c r="H368" s="121"/>
    </row>
    <row r="369" spans="2:8" x14ac:dyDescent="0.25">
      <c r="B369" s="121"/>
      <c r="C369" s="121"/>
      <c r="D369" s="121"/>
      <c r="E369" s="121"/>
      <c r="F369" s="121"/>
      <c r="G369" s="121"/>
      <c r="H369" s="121"/>
    </row>
    <row r="370" spans="2:8" x14ac:dyDescent="0.25">
      <c r="B370" s="121"/>
      <c r="C370" s="121"/>
      <c r="D370" s="121"/>
      <c r="E370" s="121"/>
      <c r="F370" s="121"/>
      <c r="G370" s="121"/>
      <c r="H370" s="121"/>
    </row>
    <row r="371" spans="2:8" x14ac:dyDescent="0.25">
      <c r="B371" s="121"/>
      <c r="C371" s="121"/>
      <c r="D371" s="121"/>
      <c r="E371" s="121"/>
      <c r="F371" s="121"/>
      <c r="G371" s="121"/>
      <c r="H371" s="121"/>
    </row>
    <row r="372" spans="2:8" x14ac:dyDescent="0.25">
      <c r="B372" s="121"/>
      <c r="C372" s="121"/>
      <c r="D372" s="121"/>
      <c r="E372" s="121"/>
      <c r="F372" s="121"/>
      <c r="G372" s="121"/>
      <c r="H372" s="121"/>
    </row>
    <row r="373" spans="2:8" x14ac:dyDescent="0.25">
      <c r="B373" s="121"/>
      <c r="C373" s="121"/>
      <c r="D373" s="121"/>
      <c r="E373" s="121"/>
      <c r="F373" s="121"/>
      <c r="G373" s="121"/>
      <c r="H373" s="121"/>
    </row>
    <row r="374" spans="2:8" x14ac:dyDescent="0.25">
      <c r="B374" s="121"/>
      <c r="C374" s="121"/>
      <c r="D374" s="121"/>
      <c r="E374" s="121"/>
      <c r="F374" s="121"/>
      <c r="G374" s="121"/>
      <c r="H374" s="121"/>
    </row>
    <row r="375" spans="2:8" x14ac:dyDescent="0.25">
      <c r="B375" s="121"/>
      <c r="C375" s="121"/>
      <c r="D375" s="121"/>
      <c r="E375" s="121"/>
      <c r="F375" s="121"/>
      <c r="G375" s="121"/>
      <c r="H375" s="121"/>
    </row>
    <row r="376" spans="2:8" x14ac:dyDescent="0.25">
      <c r="B376" s="121"/>
      <c r="C376" s="121"/>
      <c r="D376" s="121"/>
      <c r="E376" s="121"/>
      <c r="F376" s="121"/>
      <c r="G376" s="121"/>
      <c r="H376" s="121"/>
    </row>
    <row r="377" spans="2:8" x14ac:dyDescent="0.25">
      <c r="B377" s="121"/>
      <c r="C377" s="121"/>
      <c r="D377" s="121"/>
      <c r="E377" s="121"/>
      <c r="F377" s="121"/>
      <c r="G377" s="121"/>
      <c r="H377" s="121"/>
    </row>
    <row r="378" spans="2:8" x14ac:dyDescent="0.25">
      <c r="B378" s="121"/>
      <c r="C378" s="121"/>
      <c r="D378" s="121"/>
      <c r="E378" s="121"/>
      <c r="F378" s="121"/>
      <c r="G378" s="121"/>
      <c r="H378" s="121"/>
    </row>
    <row r="379" spans="2:8" x14ac:dyDescent="0.25">
      <c r="B379" s="121"/>
      <c r="C379" s="121"/>
      <c r="D379" s="121"/>
      <c r="E379" s="121"/>
      <c r="F379" s="121"/>
      <c r="G379" s="121"/>
      <c r="H379" s="121"/>
    </row>
    <row r="380" spans="2:8" x14ac:dyDescent="0.25">
      <c r="B380" s="121"/>
      <c r="C380" s="121"/>
      <c r="D380" s="121"/>
      <c r="E380" s="121"/>
      <c r="F380" s="121"/>
      <c r="G380" s="121"/>
      <c r="H380" s="121"/>
    </row>
    <row r="381" spans="2:8" x14ac:dyDescent="0.25">
      <c r="B381" s="121"/>
      <c r="C381" s="121"/>
      <c r="D381" s="121"/>
      <c r="E381" s="121"/>
      <c r="F381" s="121"/>
      <c r="G381" s="121"/>
      <c r="H381" s="121"/>
    </row>
    <row r="382" spans="2:8" x14ac:dyDescent="0.25">
      <c r="B382" s="121"/>
      <c r="C382" s="121"/>
      <c r="D382" s="121"/>
      <c r="E382" s="121"/>
      <c r="F382" s="121"/>
      <c r="G382" s="121"/>
      <c r="H382" s="121"/>
    </row>
    <row r="383" spans="2:8" x14ac:dyDescent="0.25">
      <c r="B383" s="121"/>
      <c r="C383" s="121"/>
      <c r="D383" s="121"/>
      <c r="E383" s="121"/>
      <c r="F383" s="121"/>
      <c r="G383" s="121"/>
      <c r="H383" s="121"/>
    </row>
    <row r="384" spans="2:8" x14ac:dyDescent="0.25">
      <c r="B384" s="121"/>
      <c r="C384" s="121"/>
      <c r="D384" s="121"/>
      <c r="E384" s="121"/>
      <c r="F384" s="121"/>
      <c r="G384" s="121"/>
      <c r="H384" s="121"/>
    </row>
    <row r="385" spans="2:8" x14ac:dyDescent="0.25">
      <c r="B385" s="121"/>
      <c r="C385" s="121"/>
      <c r="D385" s="121"/>
      <c r="E385" s="121"/>
      <c r="F385" s="121"/>
      <c r="G385" s="121"/>
      <c r="H385" s="121"/>
    </row>
    <row r="386" spans="2:8" x14ac:dyDescent="0.25">
      <c r="B386" s="121"/>
      <c r="C386" s="121"/>
      <c r="D386" s="121"/>
      <c r="E386" s="121"/>
      <c r="F386" s="121"/>
      <c r="G386" s="121"/>
      <c r="H386" s="121"/>
    </row>
    <row r="387" spans="2:8" x14ac:dyDescent="0.25">
      <c r="B387" s="121"/>
      <c r="C387" s="121"/>
      <c r="D387" s="121"/>
      <c r="E387" s="121"/>
      <c r="F387" s="121"/>
      <c r="G387" s="121"/>
      <c r="H387" s="121"/>
    </row>
    <row r="388" spans="2:8" x14ac:dyDescent="0.25">
      <c r="B388" s="121"/>
      <c r="C388" s="121"/>
      <c r="D388" s="121"/>
      <c r="E388" s="121"/>
      <c r="F388" s="121"/>
      <c r="G388" s="121"/>
      <c r="H388" s="121"/>
    </row>
    <row r="389" spans="2:8" x14ac:dyDescent="0.25">
      <c r="B389" s="121"/>
      <c r="C389" s="121"/>
      <c r="D389" s="121"/>
      <c r="E389" s="121"/>
      <c r="F389" s="121"/>
      <c r="G389" s="121"/>
      <c r="H389" s="121"/>
    </row>
    <row r="390" spans="2:8" x14ac:dyDescent="0.25">
      <c r="B390" s="121"/>
      <c r="C390" s="121"/>
      <c r="D390" s="121"/>
      <c r="E390" s="121"/>
      <c r="F390" s="121"/>
      <c r="G390" s="121"/>
      <c r="H390" s="121"/>
    </row>
    <row r="391" spans="2:8" x14ac:dyDescent="0.25">
      <c r="B391" s="121"/>
      <c r="C391" s="121"/>
      <c r="D391" s="121"/>
      <c r="E391" s="121"/>
      <c r="F391" s="121"/>
      <c r="G391" s="121"/>
      <c r="H391" s="121"/>
    </row>
    <row r="392" spans="2:8" x14ac:dyDescent="0.25">
      <c r="B392" s="121"/>
      <c r="C392" s="121"/>
      <c r="D392" s="121"/>
      <c r="E392" s="121"/>
      <c r="F392" s="121"/>
      <c r="G392" s="121"/>
      <c r="H392" s="121"/>
    </row>
    <row r="393" spans="2:8" x14ac:dyDescent="0.25">
      <c r="B393" s="121"/>
      <c r="C393" s="121"/>
      <c r="D393" s="121"/>
      <c r="E393" s="121"/>
      <c r="F393" s="121"/>
      <c r="G393" s="121"/>
      <c r="H393" s="121"/>
    </row>
    <row r="394" spans="2:8" x14ac:dyDescent="0.25">
      <c r="B394" s="121"/>
      <c r="C394" s="121"/>
      <c r="D394" s="121"/>
      <c r="E394" s="121"/>
      <c r="F394" s="121"/>
      <c r="G394" s="121"/>
      <c r="H394" s="121"/>
    </row>
    <row r="395" spans="2:8" x14ac:dyDescent="0.25">
      <c r="C395" s="121"/>
      <c r="D395" s="121"/>
      <c r="E395" s="121"/>
      <c r="F395" s="121"/>
      <c r="G395" s="121"/>
      <c r="H395" s="121"/>
    </row>
    <row r="396" spans="2:8" x14ac:dyDescent="0.25">
      <c r="C396" s="121"/>
      <c r="D396" s="121"/>
      <c r="E396" s="121"/>
      <c r="F396" s="121"/>
      <c r="G396" s="121"/>
      <c r="H396" s="121"/>
    </row>
  </sheetData>
  <autoFilter ref="A8:P318">
    <filterColumn colId="11" showButton="0"/>
  </autoFilter>
  <mergeCells count="2">
    <mergeCell ref="L8:M8"/>
    <mergeCell ref="A5:H5"/>
  </mergeCells>
  <conditionalFormatting sqref="F164">
    <cfRule type="expression" dxfId="1" priority="1">
      <formula>AND(ISNUMBER(#REF!),TRUNC(#REF!)&lt;TODAY())</formula>
    </cfRule>
  </conditionalFormatting>
  <pageMargins left="0.7" right="0.7" top="0.75" bottom="0.75" header="0.3" footer="0.3"/>
  <pageSetup paperSize="9" scale="49" orientation="portrait" verticalDpi="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</cp:lastModifiedBy>
  <cp:lastPrinted>2024-05-17T08:28:22Z</cp:lastPrinted>
  <dcterms:created xsi:type="dcterms:W3CDTF">2015-06-05T18:17:20Z</dcterms:created>
  <dcterms:modified xsi:type="dcterms:W3CDTF">2025-11-04T07:50:00Z</dcterms:modified>
</cp:coreProperties>
</file>