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KIM LIEN NV\TỔ DÂN PHỐ\p Thanh Xuân\Sắp xếp Tổ dân phố 2026\Sắp xếp TDP\"/>
    </mc:Choice>
  </mc:AlternateContent>
  <bookViews>
    <workbookView xWindow="0" yWindow="0" windowWidth="19200" windowHeight="7740"/>
  </bookViews>
  <sheets>
    <sheet name="Phương án sắp xếp" sheetId="1" r:id="rId1"/>
  </sheets>
  <definedNames>
    <definedName name="_xlnm._FilterDatabase" localSheetId="0" hidden="1">'Phương án sắp xếp'!$A$7:$BD$99</definedName>
    <definedName name="_xlnm.Print_Area" localSheetId="0">'Phương án sắp xếp'!$A$1:$H$98</definedName>
    <definedName name="_xlnm.Print_Titles" localSheetId="0">'Phương án sắp xếp'!$6:$7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F13" i="1"/>
  <c r="G96" i="1" l="1"/>
  <c r="F96" i="1"/>
  <c r="F94" i="1"/>
  <c r="G90" i="1"/>
  <c r="F90" i="1"/>
  <c r="G87" i="1"/>
  <c r="F87" i="1"/>
  <c r="G84" i="1"/>
  <c r="F84" i="1"/>
  <c r="G79" i="1"/>
  <c r="F79" i="1"/>
  <c r="G71" i="1"/>
  <c r="F71" i="1"/>
  <c r="G67" i="1"/>
  <c r="F67" i="1"/>
  <c r="F64" i="1"/>
  <c r="G55" i="1"/>
  <c r="F54" i="1"/>
  <c r="F53" i="1"/>
  <c r="F44" i="1"/>
  <c r="F36" i="1"/>
  <c r="G35" i="1"/>
  <c r="F35" i="1"/>
  <c r="F34" i="1"/>
  <c r="F32" i="1"/>
  <c r="G26" i="1"/>
  <c r="F26" i="1"/>
  <c r="G11" i="1"/>
  <c r="F11" i="1"/>
  <c r="G8" i="1"/>
  <c r="F8" i="1"/>
</calcChain>
</file>

<file path=xl/sharedStrings.xml><?xml version="1.0" encoding="utf-8"?>
<sst xmlns="http://schemas.openxmlformats.org/spreadsheetml/2006/main" count="233" uniqueCount="228">
  <si>
    <t>UBND PHƯỜNG THANH XUÂN</t>
  </si>
  <si>
    <t>DỰ KIẾN PHƯƠNG ÁN SẮP XẾP TỔ DÂN PHỐ THUỘC PHƯỜNG THANH XUÂN</t>
  </si>
  <si>
    <t>THỰC TRẠNG TỔ DÂN PHỐ (thời điểm tháng 5/2026)</t>
  </si>
  <si>
    <t>Nhân sự</t>
  </si>
  <si>
    <t>STT</t>
  </si>
  <si>
    <t>Diễn giải</t>
  </si>
  <si>
    <t>Tổ trưởng</t>
  </si>
  <si>
    <t>Tổ phó</t>
  </si>
  <si>
    <t>Tổ dân phố số 1 Trung Hòa cũ</t>
  </si>
  <si>
    <t>Tổ dân phố số 1</t>
  </si>
  <si>
    <t>Tổ dân phố số 2 Trung Hòa cũ</t>
  </si>
  <si>
    <t>TT 226 hộ/879 nhân khẩu
Tạm trú 58 hộ (đã không tính vào danh sách)</t>
  </si>
  <si>
    <t>Tổ dân phố số 3 Trung Hòa cũ</t>
  </si>
  <si>
    <t>Tổ dân phố số 1 Nhân Chính cũ</t>
  </si>
  <si>
    <t>Tổ dân phố số 2</t>
  </si>
  <si>
    <t>Tổ dân phố số 3 Nhân Chính cũ</t>
  </si>
  <si>
    <t>nối đến ngõ 53 Quan Nhân</t>
  </si>
  <si>
    <t>TT 443 hộ/1958 nhân khẩu
Tạm trú 105 hộ/321 nhân khẩu</t>
  </si>
  <si>
    <t>Tổ dân phố số 29 Thượng Đình cũ</t>
  </si>
  <si>
    <t>Tổ dân phố số 3</t>
  </si>
  <si>
    <t>Tổ dân phố số 30 Thượng Đình cũ</t>
  </si>
  <si>
    <t>Tổ dân phố số 31 Thượng Đình cũ</t>
  </si>
  <si>
    <t>Tổ dân phố số 37 Thượng Đình cũ</t>
  </si>
  <si>
    <t>Tổ dân phố số 4</t>
  </si>
  <si>
    <t>Tổ dân phố số 38 Thượng Đình cũ</t>
  </si>
  <si>
    <t>Tổ dân phố số 34 Thượng Đình cũ</t>
  </si>
  <si>
    <t>Tổ dân phố số 5</t>
  </si>
  <si>
    <t>Tổ dân phố số 35 Thượng Đình cũ</t>
  </si>
  <si>
    <t>Tổ dân phố số 32 Thượng Đình cũ</t>
  </si>
  <si>
    <t>Tổ dân phố số 6</t>
  </si>
  <si>
    <t>Tổ dân phố số 33 Thượng Đình cũ</t>
  </si>
  <si>
    <t>Tổ dân phố số 39 Thượng Đình cũ</t>
  </si>
  <si>
    <t>Tổ dân phố số 7</t>
  </si>
  <si>
    <t>Tổ dân phố số 40 Thượng Đình cũ</t>
  </si>
  <si>
    <t>Tổ dân phố số 36 Thượng Đình cũ</t>
  </si>
  <si>
    <t>Tổ dân phố số 8</t>
  </si>
  <si>
    <t>Tổ dân phố số 41 Thượng Đình cũ</t>
  </si>
  <si>
    <t>Tổ dân phố số 23 Thượng Đình cũ</t>
  </si>
  <si>
    <t>Tổ dân phố số 9</t>
  </si>
  <si>
    <t>Tổ dân phố số 25 Thượng Đình cũ</t>
  </si>
  <si>
    <t>Tổ dân phố số 10</t>
  </si>
  <si>
    <t>Tổ dân phố số 27 Thượng Đình cũ</t>
  </si>
  <si>
    <t>Tổ dân phố số 7 Nhân Chính cũ</t>
  </si>
  <si>
    <t>Tổ dân phố số 11</t>
  </si>
  <si>
    <t>TT 881 hộ/ 2797 nhân khẩu
Tạm trú 148 hộ/315 nhân khẩu</t>
  </si>
  <si>
    <t>Tổ dân phố số 5 Nhân Chính cũ</t>
  </si>
  <si>
    <t>Tổ dân phố số 12</t>
  </si>
  <si>
    <t>Tạm trú 44 hộ /211 nhân khẩu</t>
  </si>
  <si>
    <t>Tổ dân phố số 22 Nhân Chính cũ</t>
  </si>
  <si>
    <t>Tổ dân phố số 13</t>
  </si>
  <si>
    <t>Tổ dân phố số 25 Nhân Chính cũ</t>
  </si>
  <si>
    <t>Tổ dân phố số 14</t>
  </si>
  <si>
    <t>Tổ dân phố số 57 Nhân Chính cũ</t>
  </si>
  <si>
    <t>Tổ dân phố số 15</t>
  </si>
  <si>
    <t>Tổ dân phố số 26 Nhân Chính cũ</t>
  </si>
  <si>
    <t>Tổ dân phố số 16</t>
  </si>
  <si>
    <t>Tổ dân phố số 9 Nhân Chính cũ</t>
  </si>
  <si>
    <t>Tổ dân phố số 17</t>
  </si>
  <si>
    <t>Giữ tên tổ 9 Khu ĐÌnh</t>
  </si>
  <si>
    <t>Tổ dân phố số 11 Nhân Chính cũ</t>
  </si>
  <si>
    <t>Tổ dân phố số 18</t>
  </si>
  <si>
    <t>Tổ dân phố số 19</t>
  </si>
  <si>
    <t>Tổ dân phố số 4 Thanh Xuân Trung cũ</t>
  </si>
  <si>
    <t>Tổ dân phố số 20</t>
  </si>
  <si>
    <t>Tổ dân phố số 5 Thanh Xuân Trung cũ</t>
  </si>
  <si>
    <t>Tổ dân phố số 20 Thượng Đình cũ</t>
  </si>
  <si>
    <t>Tổ dân phố số 21</t>
  </si>
  <si>
    <t>Tạm trú 43 hộ/203 nhân khẩu</t>
  </si>
  <si>
    <t>Tổ dân phố số 14 Nhân Chính cũ</t>
  </si>
  <si>
    <t>TT 1448 nhân khẩu
Tạm trú 1461 nhân khẩu</t>
  </si>
  <si>
    <t>Tổ dân phố số 16 Nhân Chính cũ</t>
  </si>
  <si>
    <t>Tạm trú 34 hộ/199 nhân khẩu</t>
  </si>
  <si>
    <t>Tổ dân phố số 2 Thanh Xuân Trung cũ</t>
  </si>
  <si>
    <t>Tổ dân phố số 22</t>
  </si>
  <si>
    <t>Tổ dân phố số 3 Thanh Xuân Trung cũ</t>
  </si>
  <si>
    <t>Tổ dân phố số 20 Nhân Chính cũ</t>
  </si>
  <si>
    <t>Tổ dân phố số 23</t>
  </si>
  <si>
    <t>Trong đó: KT2,3: 92 hộ và 300 người</t>
  </si>
  <si>
    <t>Tổ dân phố số 1 Thanh Xuân Trung cũ</t>
  </si>
  <si>
    <t>Tổ dân phố số 17 Nhân Chính cũ</t>
  </si>
  <si>
    <t>Tổ dân phố số 27 Nhân Chính cũ</t>
  </si>
  <si>
    <t>Tổ dân phố số 24</t>
  </si>
  <si>
    <t>Tổ dân phố số 30 Nhân Chính cũ</t>
  </si>
  <si>
    <t>Tổ dân phố số 25</t>
  </si>
  <si>
    <t>Tổ dân phố số 39 Nhân Chính cũ</t>
  </si>
  <si>
    <t>Tổ dân phố số 26</t>
  </si>
  <si>
    <t>Tổ dân phố số 15 Thanh Xuân Trung cũ</t>
  </si>
  <si>
    <t>Tổ dân phố số 27</t>
  </si>
  <si>
    <t>Tổ dân phố số 16 Thanh Xuân Trung cũ</t>
  </si>
  <si>
    <t>Tổ dân phố số 6 Thanh Xuân Trung cũ</t>
  </si>
  <si>
    <t>Tổ dân phố số 28</t>
  </si>
  <si>
    <t>Tổ dân phố số 7 Thanh Xuân Trung cũ</t>
  </si>
  <si>
    <t>Tổ dân phố số 29</t>
  </si>
  <si>
    <t>Tổ dân phố số 8 Thanh Xuân Trung cũ</t>
  </si>
  <si>
    <t>Tổ dân phố số 10 Thanh Xuân Trung cũ</t>
  </si>
  <si>
    <t>Tổ dân phố số 30</t>
  </si>
  <si>
    <t>Tổ dân phố số 11 Thanh Xuân Trung cũ</t>
  </si>
  <si>
    <t>Tổ dân phố số 12 Thanh Xuân Trung cũ</t>
  </si>
  <si>
    <t>TT 505 nhân khẩu</t>
  </si>
  <si>
    <t>Tổ dân phố số 13 Thanh Xuân Trung cũ</t>
  </si>
  <si>
    <t>Tổ dân phố số 20 Thanh Xuân Trung cũ</t>
  </si>
  <si>
    <t>Tổ dân phố số 31</t>
  </si>
  <si>
    <t>Tổ dân phố số 9 Thanh Xuân Trung cũ</t>
  </si>
  <si>
    <t>Tổ dân phố số 32</t>
  </si>
  <si>
    <t>Tổ dân phố số 25 Thanh Xuân Trung cũ</t>
  </si>
  <si>
    <t>Tổ dân phố số 21 Thanh Xuân Trung cũ</t>
  </si>
  <si>
    <t>Tổ dân phố số 33</t>
  </si>
  <si>
    <t>Tổ dân phố số 28 Nhân Chính cũ</t>
  </si>
  <si>
    <t>Tổ dân phố số 34</t>
  </si>
  <si>
    <t>Tổ dân phố số 29 Nhân Chính cũ</t>
  </si>
  <si>
    <t>Tổ dân phố số 34 Nhân Chính cũ</t>
  </si>
  <si>
    <t>Tổ dân phố số 35</t>
  </si>
  <si>
    <t>Tổ dân phố số 38 Nhân Chính cũ</t>
  </si>
  <si>
    <t>Tổ dân phố số 35 Nhân Chính cũ</t>
  </si>
  <si>
    <t>Tổ dân phố số 36</t>
  </si>
  <si>
    <t>Tổ dân phố số 33 Nhân Chính cũ</t>
  </si>
  <si>
    <t>Tổ dân phố số 37</t>
  </si>
  <si>
    <t>Tổ dân phố số 31 Nhân Chính cũ</t>
  </si>
  <si>
    <t>Tổ dân phố số 38</t>
  </si>
  <si>
    <t>Tổ dân phố số 32 Nhân Chính cũ</t>
  </si>
  <si>
    <t>Tổ dân phố số 18 Thanh Xuân Trung cũ</t>
  </si>
  <si>
    <t>Tổ dân phố số 39</t>
  </si>
  <si>
    <t>Tổ dân phố số 17 Thanh Xuân Trung cũ</t>
  </si>
  <si>
    <t>Tổ dân phố số 40</t>
  </si>
  <si>
    <t>Tổ dân phố số 14 Thanh Xuân Trung cũ</t>
  </si>
  <si>
    <t>Tổ dân phố số 41</t>
  </si>
  <si>
    <t>Tổ dân phố số 19 Thanh Xuân Trung cũ</t>
  </si>
  <si>
    <t>Tổ dân phố số 28 Thanh Xuân Trung cũ</t>
  </si>
  <si>
    <t>Tổ dân phố số 42</t>
  </si>
  <si>
    <t>Tổ dân phố số 29 Thanh Xuân Trung cũ</t>
  </si>
  <si>
    <t>Tạm trú147 hộ / 440 nhân khẩu</t>
  </si>
  <si>
    <t>Tổ dân phố số 15 Thanh Xuân Bắc cũ</t>
  </si>
  <si>
    <t>Tổ dân phố số 43</t>
  </si>
  <si>
    <t>TT 198 hộ/624 nhân khẩu
Tạm trú 153 hộ/410 nhân khẩu</t>
  </si>
  <si>
    <t>Tổ dân phố số 16 Thanh Xuân Bắc cũ</t>
  </si>
  <si>
    <t>Tổ dân phố số 18 Thanh Xuân Bắc cũ</t>
  </si>
  <si>
    <t>TT 216 hộ/668 nhân khẩu
Tạm trú 92 hộ/282 nhân khẩu</t>
  </si>
  <si>
    <t>Tổ dân phố số 8 Thanh Xuân Bắc cũ</t>
  </si>
  <si>
    <t>Tổ dân phố số 44</t>
  </si>
  <si>
    <t>Đã không tính số người KT2,3</t>
  </si>
  <si>
    <t>Tổ dân phố số 10 Thanh Xuân Bắc cũ</t>
  </si>
  <si>
    <t>Tổ dân phố số 1 Thanh Xuân Bắc cũ</t>
  </si>
  <si>
    <t>Tổ dân phố số 45</t>
  </si>
  <si>
    <t>TT 216 hộ/733 nhân khẩu
Tạm trú 88 hộ/272 nhân khẩu</t>
  </si>
  <si>
    <t>Tổ dân phố số 3 Thanh Xuân Bắc cũ</t>
  </si>
  <si>
    <t>TT 254 hộ/ 942 nhân khẩu
Tạm trú 62 hộ/ 215 nhân khẩu</t>
  </si>
  <si>
    <t>Tổ dân phố số 5 Thanh Xuân Bắc cũ</t>
  </si>
  <si>
    <t>TT 293 hộ/ 1003 nhân khẩu
Tạm trú 117 hộ/ 340 nhân khẩu</t>
  </si>
  <si>
    <t>Tổ dân phố số 27 Thanh Xuân Bắc cũ</t>
  </si>
  <si>
    <t>Tổ dân phố số 46</t>
  </si>
  <si>
    <t>Tổ dân phố số 29 Thanh Xuân Bắc cũ</t>
  </si>
  <si>
    <t>TT 263 hộ/888 nhân khẩu
Tạm trú 84 hộ/214 nhân khẩu</t>
  </si>
  <si>
    <t>Tổ dân phố số 31 Thanh Xuân Bắc cũ</t>
  </si>
  <si>
    <t>Tổ dân phố số 32 Thanh Xuân Bắc cũ</t>
  </si>
  <si>
    <t>Tổ dân phố số 47</t>
  </si>
  <si>
    <t>Tổ dân phố số 35 Thanh Xuân Bắc cũ</t>
  </si>
  <si>
    <t>Tổ dân phố số 36 Nhân Chính cũ</t>
  </si>
  <si>
    <t>Tổ dân phố số 20 Trung Văn cũ</t>
  </si>
  <si>
    <t>Tổ dân phố số 48</t>
  </si>
  <si>
    <t>Tổ dân phố số 10 Trung Văn cũ</t>
  </si>
  <si>
    <t>Tổ dân phố số 49</t>
  </si>
  <si>
    <t>Tổ dân phố số 37 Thanh Xuân Bắc cũ</t>
  </si>
  <si>
    <t>Tổ dân phố số 50</t>
  </si>
  <si>
    <t>Tổ dân phố số 19 Thanh Xuân Bắc cũ</t>
  </si>
  <si>
    <t>Tổ dân phố số 51</t>
  </si>
  <si>
    <t>Tổ dân phố số 20 Thanh Xuân Bắc cũ</t>
  </si>
  <si>
    <t>Tổ dân phố số 23 Thanh Xuân Bắc cũ</t>
  </si>
  <si>
    <t>DỰ KIẾN PHƯƠNG ÁN SẮP XẾP</t>
  </si>
  <si>
    <t>Tên tổ dân phố</t>
  </si>
  <si>
    <t>Số hộ
gia đình</t>
  </si>
  <si>
    <t>Số
nhân khẩu</t>
  </si>
  <si>
    <t>Dự kiến tên sau sắp xếp (theo số tự nhiên từ 1 đến 51)</t>
  </si>
  <si>
    <t>Tính cả một phần còn lại bên trái đường Vành đai 2,5 của tổ 14 Nhân Chính
(75 hộ) và một phần còn lại bên trái đường vành đai 2,5 của tổ 20 TĐ (232 hộ)</t>
  </si>
  <si>
    <t>Trái đường Vành đai 2,5 còn 75 gộp vào phần còn lại của tổ 20 Thượng Đình gộp với tổ 4,5 TXT
Phải đường Vành đai 2,5 còn 800 hộ: 94 hộ thuộc số nhà chẵn ngõ 12 Chính kinh gộp vào phần bên phải đường vành đai 2,5 của tổ 11 Nhân Chính; 706 hộ còn lại là 1 tổ dân phố</t>
  </si>
  <si>
    <t>TT 683 nhân khẩu
Tạm trú 454 nhân khẩu</t>
  </si>
  <si>
    <t>LTV: 39 hộ; Vũ Hữu: 257 hộ; chung cư 290 hộ</t>
  </si>
  <si>
    <t>(Kèm theo Phương Án số            /PA-UBND ngày        /6/2026 của UBND phường Thanh Xuân)</t>
  </si>
  <si>
    <t>Thành phần: toàn bộ tổ dân phố số 1, 2, 3 Trung Hòa cũ.
Phạm vi địa bàn: Từ số nhà 01 đến số nhà 93 phố Nguyễn Ngọc Vũ; từ số nhà 02 đường Lê Văn Lương đến điểm giao cắt với phố Hoàng Ngân; từ điểm giao phố Hoàng Ngân đến số nhà 80 phố Hoàng Ngân; từ số nhà 80 phố Hoàng Ngân đến số nhà 68 phố Nhân Hòa; từ số nhà 68 phố Nhân Hòa đến số nhà 02 phố Quan Nhân.
Khu TTXN 24: tòa A1- A2 - A3 - A4 - A5 - B 1 - B2 - B3 - B4 và 01 tòa chung cư An Lạc 38 Hoàng Ngân.
Tên gọi sau sắp xếp: Tổ dân phố số 1.
Quy mô dự kiến: 1008 hộ gia đình, 3070 nhân khẩu.
Diện tích: 88.470,03 m².</t>
  </si>
  <si>
    <t>Thành phần: toàn bộ tổ dân phố số 1 Nhân Chính cũ và một phần tổ dân phố số 3 Nhân Chính cũ.
Phạm vi địa bàn: Từ đầu phố Quan Nhân đến ngõ 211 Giáp Nhất đến ngách 72/188 Nguyễn Trãi đến số 38 hẻm 72/1/64 Nguyễn Trãi đến ngách 109/38 Quan Nhân đến số 1 ngõ 53 Quan Nhân đến số 84 ngõ 109 đến số 36 ngách 1/34 Quan Nhân đến số 33 ngõ 1 Quan Nhân đến số 1 ngõ 1 Quan Nhân.
Tên gọi sau sắp xếp: Tổ dân phố số 2.
Quy mô dự kiến: 1226 hộ gia đình, 4276 nhân khẩu.
Diện tích: 73.724,35 m².</t>
  </si>
  <si>
    <t>Thành phần: toàn bộ tổ dân phố số 29, 30, 31 Thượng Đình cũ, một phần tổ dân phố số 27 Thượng Đình cũ.
Phạm vi địa bàn: Từ số 01 ngõ 72 Nguyễn Trãi đến ngách 72/1 Nguyễn Trãi; đến 177 ngách 72/1 Nguyễn Trãi (bên lẻ), đến 146 ngách 72/1 (bên chẵn); từ 30A đến 38C ngõ 145 Quan Nhân; 14 hộ hẻm 72/1/138 Nguyễn Trãi.
Tên gọi sau sắp xếp: Tổ dân phố số 3.
Quy mô dự kiến: 1010 hộ gia đình, 2499 nhân khẩu.
Diện tích: 37.371,04 m².</t>
  </si>
  <si>
    <t>Thành phần: toàn bộ tổ dân phố số 37 và 38 Thượng Đình cũ.
Phạm vi địa bàn: Tòa R4 Royal City.
Tên gọi sau sắp xếp: Tổ dân phố số 4.
Quy mô dự kiến: 884 hộ gia đình, 2885 nhân khẩu.
Diện tích: 3.373,04 m².</t>
  </si>
  <si>
    <t>Thành phần: toàn bộ tổ dân phố số 34 và 35 Thượng Đình cũ.
Phạm vi địa bàn: Tòa R2 Royal City.
Tên gọi sau sắp xếp: Tổ dân phố số 5.
Quy mô dự kiến: 937 hộ gia đình, 2707 nhân khẩu.
Diện tích: 4.428,67 m².</t>
  </si>
  <si>
    <t>Thành phần: toàn bộ tổ dân phố số 32 và 33 Thượng Đình cũ.
Phạm vi địa bàn: Tòa R1 Royal City.
Tên gọi sau sắp xếp: Tổ dân phố số 6.
Quy mô dự kiến: 923 hộ gia đình, 1892 nhân khẩu.
Diện tích: 4.428,66 m².</t>
  </si>
  <si>
    <t>Thành phần: toàn bộ tổ dân phố số 39 và 40 Thượng Đình cũ.
Phạm vi địa bàn: Tòa R5 Royal City.
Tên gọi sau sắp xếp: Tổ dân phố số 7.
Quy mô dự kiến: 815 hộ gia đình, 2511 nhân khẩu.
Diện tích: 3.373,03 m².</t>
  </si>
  <si>
    <t>Thành phần: toàn bộ tổ dân phố số 36 và 41 Thượng Đình cũ.
Phạm vi địa bàn: Tòa R3,R6 Royal City.
Tên gọi sau sắp xếp: Tổ dân phố số 8.
Quy mô dự kiến: 922 hộ gia đình, 2890 nhân khẩu.
Diện tích: 7.276,80 m².</t>
  </si>
  <si>
    <t>Thành phần: một phần tổ dân phố số 23 Thượng Đình cũ, Chung cư Hoa Anh Đào, nhà thấp tầng.
Phạm vi địa bàn: Chung cư King Palace, chung cư Hoa Đào và 45 hộ nhà thấp tầng.
Tên gọi sau sắp xếp: Tổ dân phố số 9.
Quy mô dự kiến: 655 hộ gia đình, 1540 nhân khẩu.
Diện tích: 18.186,78 m².</t>
  </si>
  <si>
    <t>Thành phần: phần lớn tổ dân phố số 25, 27 Thượng Đình cũ; một phần tổ dân phố 23 Thượng Đình cũ và một phần tổ dân phố số 7 Nhân Chính cũ.
Phạm vi địa bàn: Từ Công ty Giày đến ngõ 95 Cự Lộc, đến ngõ 171 Cự Lộc, từ số 10 ngõ 20 Cự Lộc đến 179 Quan Nhân, đến ngách 145/12C Quan Nhân.
Tên gọi sau sắp xếp: Tổ dân phố số 10.
Quy mô dự kiến: 809 hộ gia đình, 2445 nhân khẩu.
Diện tích: 48.459,33 m².</t>
  </si>
  <si>
    <t>Thành phần: một phần tổ dân phố số 7 Nhân Chính cũ.
Phạm vi địa bàn: Từ ngõ 109 đến 145 phố Quan Nhân đến số nhà 42E ngõ 145 phố Quan Nhân đến ngách 109/38 Quan Nhân.
Tên gọi sau sắp xếp: Tổ dân phố số 11.
Quy mô dự kiến: 806 hộ gia đình, 2315 nhân khẩu.
Diện tích: 32.190,39 m².</t>
  </si>
  <si>
    <t>Thành phần: một phần tổ dân phố số 5 Nhân Chính cũ, một phần tổ dân phố số 7 Nhân Chính cũ, một phần tổ dân phố số 3 Nhân Chính cũ.
Phạm vi địa bàn: Từ số 3 ngõ 1 Quan Nhân đến số 21 Quan Nhân, đến 109 Quan Nhân đến ngách 109/38 đến số nhà 60 ngõ 53 đến ngã ba giao với ngõ 213 Giáp Nhất và ngõ 53 Quan Nhân đến ngõ 21 Quan Nhân, theo đường tường bao của Công ty Ban cơ yếu chính phủ, đi hết tường bao khu quân đội đến số 34 ngõ 1 Quan Nhân.
Tên gọi sau sắp xếp: Tổ dân phố số 12.
Quy mô dự kiến: 748 hộ gia đình, 2550 nhân khẩu.
Diện tích: 45.218,51 m².</t>
  </si>
  <si>
    <t>Thành phần: phần lớn tổ dân phố số 22 Nhân Chính cũ, một phần tổ dân phố số 5 và 7 Nhân Chính cũ.
Phạm vi địa bàn: Từ 23 Hoàng Ngân đến số 68 Quan Nhân đến ngõ 144 Quan Nhân đến ngách 144/8 Quan Nhân đến ngõ 125 Hoàng Ngân.
Tên gọi sau sắp xếp: Tổ dân phố số 13.
Quy mô dự kiến: 1005 hộ gia đình, 3627 nhân khẩu.
Diện tích: 100.947,24 m².</t>
  </si>
  <si>
    <t>Thành phần: toàn bộ tổ dân phố số 25 Nhân Chính cũ, một phần tổ dân phố số 22 và 57 Nhân Chính cũ.
Phạm vi địa bàn: Tòa Golden Palm, Sao Mai Building và Star City.
Tên gọi sau sắp xếp: Tổ dân phố số 14.
Quy mô dự kiến: 763 hộ gia đình, 2836 nhân khẩu.
Diện tích: 14.259,99 m².</t>
  </si>
  <si>
    <t>Thành phần: một phần tổ dân phố số 57 Nhân Chính cũ và tòa Diamond.
Phạm vi địa bàn: Chung cư Diamond, Cienco, khu 4.1CC và ô đất 4.2.
Tên gọi sau sắp xếp: Tổ dân phố số 15.
Quy mô dự kiến: 700 hộ gia đình, 2300 nhân khẩu.
Diện tích: 25.602,01 m².</t>
  </si>
  <si>
    <t>Thành phần: một phần tổ dân phố số 26 và 20 Nhân Chính cũ.
Phạm vi địa bàn: Từ ngõ 19 đến ngõ 21 Lê Văn Lương đến đường Hoàng Đạo Thúy đến số 83 ngõ 144 Quan Nhân đến ngách 144/8 Quan Nhân.
Tên gọi sau sắp xếp: Tổ dân phố số 16.
Quy mô dự kiến: 730 hộ gia đình, 2920 nhân khẩu.
Diện tích: 67.227,45 m².</t>
  </si>
  <si>
    <t>Thành phần: một phần tổ dân phố số 9, 7 và 20 Nhân Chính cũ.
Phạm vi địa bàn: Từ đầu ngõ 144 phố Quan Nhân đến số 64 ngõ 64 phố Cự Lộc, đến ngõ 171 phố Cự Lộc; theo đường bao ranh giới Trường Tiểu học Nhân Chính đến ngõ 90 phố Chính Kinh; qua số nhà 207 phố Quan Nhân, đến trụ sở Công an phường Nhân Chính cũ, đến số nhà 14 phố Nhân Hòa đến số nhà 83 ngõ 144 phố Quan Nhân.
Tên gọi sau sắp xếp: Tổ dân phố số 17.
Quy mô dự kiến: 975 hộ gia đình, 3297 nhân khẩu.
Diện tích: 67.653,38 m².</t>
  </si>
  <si>
    <t>Thành phần: một phần tổ dân phố số 11 và 14 Nhân Chính cũ.
Phạm vi địa bàn: Từ số nhà 10A ngõ 90 Chính Kinh đến số nhà 24 ngõ 90 Chính Kinh; đến số nhà 35 ngõ 72 Chính Kinh; đến số nhà 47 ngõ 72 Chính Kinh; đến số nhà 38 ngách 101/12 Chính Kinh; đến số 2A ngõ 25 Cự Lộc, đến số 4 ngõ 25 Cự Lộc; đến số 6 ngõ 25 Cự Lộc; đến số 8 ngõ 25 Cự Lộc; đến số 18 ngõ 25 Cự Lộc; đến số 32 ngõ 12 Chính Kinh; đến số 93 Chính Kinh; đến số 51 ngõ 12 Chính Kinh; theo đường Vành đai 2,5 đến số nhà 10A ngõ 90 Chính Kinh.
Tên gọi sau sắp xếp: Tổ dân phố số 18.
Quy mô dự kiến: 985 hộ gia đình, 2830 nhân khẩu.
Diện tích: 32.098,00 m².</t>
  </si>
  <si>
    <t>Thành phần: một phần tổ dân phố số 23, 20 Thượng Đình cũ và một phần tổ dân phố số 14 Nhân Chính cũ.
Phạm vi địa bàn: Từ 108B Nguyễn Trãi đến 174 Nguyễn Trãi, từ số 6 ngõ 190 Nguyễn Trãi, đến số 24A đến số 30 ngõ 190 Nguyễn Trãi; từ nhà hội họp khu Tó đến 110 ngõ 12 Chính Kinh; từ số 17 ngõ 23 Cự Lộc đến số B8/23 Cự Lộc ; từ số 35 Cự Lộc (Công ty giày) đến số 01 Cự Lộc.
Tên gọi sau sắp xếp: Tổ dân phố số 19.
Quy mô dự kiến: 706 hộ gia đình, 2358 nhân khẩu.
Diện tích: 40.022,20 m².</t>
  </si>
  <si>
    <t>Thành phần: phần lớn tổ dân phố số 4,5 Thanh Xuân Trung cũ và một phần tổ dân phố số 20 Thượng Đình cũ.
Phạm vi địa bàn: Từ số 2 đến số 52 Vũ Trọng Phụng đến 343 Quan Nhân, đến Tòa nhà số 4 Chính Kinh, đến số nhà D3 210 Nguyễn Trãi, đến số 212 Nguyễn Trãi, đến số 2 Vũ Trọng Phụng.
Tên gọi sau sắp xếp: Tổ dân phố số 20.
Quy mô dự kiến: 894 hộ gia đình, 2166 nhân khẩu.
Diện tích: 44.200,72 m².</t>
  </si>
  <si>
    <t>Thành phần: một phần tổ dân phố số 11, 14 Nhân Chính cũ, phần lớn tổ dân phố số 16 Nhân Chính cũ.
Phạm vi địa bàn: Từ số 223 Quan Nhân đến số 335 phố Quan Nhân; đến số 54 ngõ 55 phố Chính Kinh, đến số 38 ngõ 55 phố Chính Kinh, đến số 57 phố Chính Kinh đến số 06 phố Chính Kinh; đến số 30A Chính Kinh, đến số 42 ngõ 12 phố Chính Kinh; đi theo đường Vành đai 2,5, đến số 223 phố Quan Nhân.
Tên gọi sau sắp xếp: Tổ dân phố số 21.
Quy mô dự kiến: 1009 hộ gia đình, 2868 nhân khẩu.
Diện tích: 53.177,34 m².</t>
  </si>
  <si>
    <t>Thành phần: toàn bộ tổ dân phố số 3 Thanh Xuân Trung cũ, một phần tổ dân phố số 2 Thanh Xuân Trung cũ, một phần tổ dân phố số 16 Nhân Chính cũ, một phần tổ dân phố số 9 Nhân Chính cũ, một phần tổ dân phố số 17 Nhân Chính cũ.
Phạm vi địa bàn: Từ số 98 phố Vũ Trọng Phụng, đến khu đất công đối diện Nhà hội họp khu dân cư Cơ Yếu; đến ngõ 03 phố Nhân Hòa, đến trụ sở Công an phường Thanh Xuân;rẽ phải đi thoe đường Vành đai 2,5, đến số nhà 36 ngõ 01 phố Nhân Hòa; rẽ vào phố Quan Nhân đến số 54A phố Vũ Trọng Phụng.
Tên gọi sau sắp xếp: Tổ dân phố số 22.
Quy mô dự kiến: 907 hộ gia đình, 2816 nhân khẩu.
Diện tích: 70.921,46 m².</t>
  </si>
  <si>
    <t>Thành phần: Một phần tổ dân phố số 20 Nhân Chính cũ phía bên trái đường Vành đai 2,5 (hướng từ đường Nguyễn Trãi đi vào), một phần tổ dân phố số 17 (Nhân Chính cũ, một phần tổ dân phố số 26 Nhân Chính cũ, toàn bộ tổ dân phố số 1 Thanh Xuân Trung cũ, một phần tổ dân phố số 2 Thanh Xuân Trung cũ.
Phạm vi địa bàn: Từ số 100 phố Vũ Trọng Phụng, đến Trường Tiểu học Phan Đình Giót (đường Ngụy Như Kon Tum); đến Nhà hội họp khu Kiến Thiết, đến số 50 ngõ 116 phố Nhân Hòa;rẽ đường Vành đai 2,5 đến số 34 phố Nhân Hòa, đến ngõ 03 phố Nhân Hòa; đến khu tập thể Xây lắp, đến Nhà hội họp khu dân cư Cơ Yếu ; đến số 100 phố Vũ Trọng Phụng.
Tên gọi sau sắp xếp: Tổ dân phố số 23.
Quy mô dự kiến: 931 hộ gia đình, 3315 nhân khẩu.
Diện tích: 56.887,72 m².</t>
  </si>
  <si>
    <t>Thành phần: một phần tổ dân phố số 27 Nhân Chính cũ.
Phạm vi địa bàn: Tòa Hanoi Center Point, Hei Tower, B3.7 và khu Liên cơ.
Tên gọi sau sắp xếp: Tổ dân phố số 24.
Quy mô dự kiến: 716 hộ gia đình, 2486 nhân khẩu.
Diện tích: 40.420,19 m².</t>
  </si>
  <si>
    <t>Thành phần: một phần tổ dân phố số 30, 28 Nhân Chính cũ và 01 tòa chung cư bên cạnh sắp bàn giao.
Phạm vi địa bàn: Tòa Handiresco, tập thể Thủy sản và tập thể Vacvina.
Tên gọi sau sắp xếp: Tổ dân phố số 25.
Quy mô dự kiến: 714 hộ gia đình, 2350 nhân khẩu.
Diện tích: 69.899,52 m².</t>
  </si>
  <si>
    <t>Thành phần: toàn bộ tổ dân phố số 39 Nhân Chính cũ; một phần tổ dân phố số 8,15, 21 Thanh Xuân Trung cũ.
Phạm vi địa bàn: Tòa Legacy, Bohemia và Phú Gia.
Tên gọi sau sắp xếp: Tổ dân phố số 26.
Quy mô dự kiến: 711 hộ gia đình, 2340 nhân khẩu.
Diện tích: 31.157,75 m².</t>
  </si>
  <si>
    <t>Thành phần: toàn bộ tổ dân phố số 5 và 6 Thanh Xuân Trung cũ.
Phạm vi địa bàn: 17T1, 17T2, 21T1, 21T2, 24T2, Khu Nhà vườn; 17T3, 17T4, 24T3, Khu nhà vườn.
Tên gọi sau sắp xếp: Tổ dân phố số 27.
Quy mô dự kiến: 1162 hộ gia đình, 3703 nhân khẩu.
Diện tích: 67.010,72 m².</t>
  </si>
  <si>
    <t>Thành phần: toàn bộ tổ dân phố số 6 Thanh Xuân Trung cũ, một phần tổ dân phố số 8 Thanh Xuân Trung cũ.
Phạm vi địa bàn: Cụm nhà Chung cư Rivera Park 69 Vũ Trọng Phụng; từ số 8 Nguyễn Huy Tưởng đến 60 Nguyễn Huy Tưởng và các hộ trong ngõ 69 Vũ Trọng Phụng.
Tên gọi sau sắp xếp: Tổ dân phố số 28.
Quy mô dự kiến: 702 hộ gia đình, 2692 nhân khẩu.
Diện tích: 12.390,49 m².</t>
  </si>
  <si>
    <t>Thành phần: một phần tổ dân phố số 7 và 8 Thanh Xuân Trung cũ và 1và Chung cư Mỹ Sơn.
Phạm vi địa bàn: 47 Vũ Trọng Phụng đến số 2 ngõ 63 Vũ Trọng Phụng đến Chung Cư Mỹ Sơn đến 62 Nguyễn Huy Tưởng đến 76 Nguyễn Huy Tưởng đến 39 B ngõ 53 Vũ Trọng Phụng.
Tên gọi sau sắp xếp: Tổ dân phố số 29.
Quy mô dự kiến: 910 hộ gia đình, 3025 nhân khẩu.
Diện tích: 31.530,08 m².</t>
  </si>
  <si>
    <t>Thành phần: toàn bộ tổ dân phố số 10, 11, 12, 13 Thanh Xuân Trung cũ, một phần tổ dân phố số 14 Thanh Xuân Trung cũ, một phần tổ dân phố số 7 Thanh Xuân Trung cũ.
Phạm vi địa bàn: Từ số 45 Vũ Trọng Phụng đến số 1 Vũ Trọng Phụng đến 370 Nguyễn Trãi đến 78 Nguyễn Tuânđến số 6 ngõ 328/60 Nguyễn Trãi đến số 1 ngõ 328/56 Nguyễn Trãi.
Tên gọi sau sắp xếp: Tổ dân phố số 30.
Quy mô dự kiến: 1140 hộ gia đình, 4996 nhân khẩu.
Diện tích: 73.023,94 m².</t>
  </si>
  <si>
    <t>Thành phần: toàn bộ tổ dân phố số 20 Thanh Xuân Trung cũ, một phần tổ dân phố số 21 Thanh Xuân Trung cũ.
Phạm vi địa bàn: Toà nhà HH1 và HH2 90 Nguyễn Tuân và 8 khu N Ngõ 90 Nguyễn Tuân;
ngõ 90 Nguyễn Tuân, liền kề.
Tên gọi sau sắp xếp: Tổ dân phố số 31.
Quy mô dự kiến: 1046 hộ gia đình, 3650 nhân khẩu.
Diện tích: 40.131,69 m².</t>
  </si>
  <si>
    <t>Thành phần: toàn bộ tổ dân phố số 9 và 25 Thanh Xuân Trung cũ, một phần tổ dân phố số 21 Thanh Xuân Trung cũ.
Phạm vi địa bàn: Chung cư 82 Nguyễn Tuân đến 180 Nguyễn Huy Tưởng đến 78 Nguyễn Huy Tưởng đến số 26/96B liền kề Nguyễn Huy Tưởng.
Tên gọi sau sắp xếp: Tổ dân phố số 32.
Quy mô dự kiến: 1083 hộ gia đình, 4332 nhân khẩu.
Diện tích: 40.975,08 m².</t>
  </si>
  <si>
    <t>Thành phần: phần lớn tổ dân phố số 30 Nhân Chính, một phần tổ dân phố số 21 Thanh Xuân Trung cũ, Chung cư Stela; Thanh Xuân Building 35 Lê Văn Thiêm.
Phạm vi địa bàn: Thanh Xuân Building 35 Lê Văn Thiêm, Khu nhà A Nguyễn Tuân, Chung cư Stela 190 Nguyễn Tuân, đến 27 Nguyễn Huy Tưởng đến71 Nguyễn Huy Tưởng đến 126 Nguyễn Tuân.
Tên gọi sau sắp xếp: Tổ dân phố số 33.
Quy mô dự kiến: 830 hộ gia đình, 2545 nhân khẩu.
Diện tích: 67.163,07 m².</t>
  </si>
  <si>
    <t>Thành phần: toàn bộ tổ dân phố 28 và 29 Nhân Chính cũ.
Phạm vi địa bàn: Tòa Time Tower và Golden West; Nhà Sông Đà, khu lắp máy điện nước, làng sinh viên.
Tên gọi sau sắp xếp: Tổ dân phố số 34.
Quy mô dự kiến: 1232 hộ gia đình, 3911 nhân khẩu.
Diện tích: 50.769,74 m².</t>
  </si>
  <si>
    <t>Thành phần: toàn bộ tổ dân phố số 34 và 38 Nhân Chính cũ.
Phạm vi địa bàn: Tòa Licogi 13, khu thấp tầng, khu liền kề, Khu JSC 34 và M2 Ban Cơ yếu Chính phủ.
Tên gọi sau sắp xếp: Tổ dân phố số 35.
Quy mô dự kiến: 816 hộ gia đình, 2990 nhân khẩu.
Diện tích: 34.267,31 m².</t>
  </si>
  <si>
    <t>Thành phần: toàn bộ tổ dân phố số 35 Nhân Chính cũ và một phần tổ dân phố số 33 Nhân Chính cũ.
Phạm vi địa bàn: Chung cư Việt Đức Complex, khu thấp tầng từ ngõ 187 đến ngõ 201 Nguyễn Tuân.
Tên gọi sau sắp xếp: Tổ dân phố số 36.
Quy mô dự kiến: 790 hộ gia đình, 2450 nhân khẩu.
Diện tích: 18.757,12 m².</t>
  </si>
  <si>
    <t>Thành phần: một phần tổ dân phố số 33 Nhân Chính cũ và khu chung cư đang xây dựng bêncạnh.
Phạm vi địa bàn: Khu tập thể ngõ 1 Ngụy Như Kon Tum, tòa C1, C2 Ban Cơ yếu Chính phủ, TX05, TX92 Comatce và tòa đang xây dựng.
Tên gọi sau sắp xếp: Tổ dân phố số 37.
Quy mô dự kiến: 802 hộ gia đình, 2406 nhân khẩu.
Diện tích: 31.505,09 m².</t>
  </si>
  <si>
    <t>Thành phần: toàn bộ tổ dân phố số 31, 32 Nhân Chính cũ; một phần tổ dân phố số 19 Thanh Xuân Trung cũ.
Phạm vi địa bàn: Tòa Nam Thăng Long 1 và tòa Legend.
Tên gọi sau sắp xếp: Tổ dân phố số 38.
Quy mô dự kiến: 809 hộ gia đình, 2670 nhân khẩu.
Diện tích: 97.122,29 m².</t>
  </si>
  <si>
    <t>Thành phần: toàn bộ tổ dân phố số 18 Thanh Xuân Trung cũ, một phần tổ dân phố số 21 Thanh Xuân Trung cũ.
Phạm vi địa bàn: Từ 145 Nguyễn Tuân đến 167 Nguyễn Tuân đến khu liền kề số 25/102 Khuất Duy Tiến đến tòa C, D Imperia.
Tên gọi sau sắp xếp: Tổ dân phố số 39.
Quy mô dự kiến: 719 hộ gia đình, 2504 nhân khẩu.
Diện tích: 31.373,39 m².</t>
  </si>
  <si>
    <t>Thành phần: toàn bộ tổ dân phố số 17 Thanh Xuân Trung cũ, một phần tổ dân phố số 21 Thanh Xuân Trung cũ.
Phạm vi địa bàn: Từ 107 Nguyễn Tuân đến 141 Nguyễn Tuân đến tòa nhà A, B Imperia.
Tên gọi sau sắp xếp: Tổ dân phố số 40.
Quy mô dự kiến: 936 hộ gia đình, 2997 nhân khẩu.
Diện tích: 10.293,81 m².</t>
  </si>
  <si>
    <t>Thành phần: một phần tổ dân phố số 14 Thanh Xuân Trung cũ; Chung cư 282 Nguyễn Huy Tưởng.
Phạm vi địa bàn: Từ 182 Nguyễn Huy Tưởng đến nhà khách Sơn La 378 Nguyễn Trãi đến 526 Nguyễn Trãi đến 356 Nguyễn Huy Tưởng (trừ khu chung cư 47 Nguyễn Tuân).
Tên gọi sau sắp xếp: Tổ dân phố số 41.
Quy mô dự kiến: 1249 hộ gia đình, 3747 nhân khẩu.
Diện tích: 159.123,24 m².</t>
  </si>
  <si>
    <t>Thành phần: toàn bộ tổ dân phố số 28 và 29 Thanh Xuân Trung cũ.
Phạm vi địa bàn: Toà Spring và tòa Autumn Goldseason 47 Nguyễn Tuân; Tòa S2 và toàn FS 47 Nguyễn Tuân.
Tên gọi sau sắp xếp: Tổ dân phố số 42.
Quy mô dự kiến: 1328 hộ gia đình, 4325 nhân khẩu.
Diện tích: 25.006,07 m².</t>
  </si>
  <si>
    <t>Thành phần: toàn bộ tổ dân phố số 15,16,18 Thanh Xuân Bắc cũ.
Phạm vi địa bàn: Khu C1, C2, C3, C4, C5, C7, C8, C9, C10, C11,
C13, C14, C15, C16, C17, C18, C19, C20, C21.
Tên gọi sau sắp xếp: Tổ dân phố số 43.
Quy mô dự kiến: 1009 hộ gia đình, 3118 nhân khẩu.
Diện tích: 41.384,61 m².</t>
  </si>
  <si>
    <t>Thành phần: toàn bộ tổ dân phố số 8, 10 Thanh Xuân Bắc cũ.
Phạm vi địa bàn: Khu B1, B2, B3, B4, B5, B6, B7, B8, B9, B10, B11, B12, B13.
Tên gọi sau sắp xếp: Tổ dân phố số 44.
Quy mô dự kiến: 846 hộ gia đình, 2452 nhân khẩu.
Diện tích: 36.135,08 m².</t>
  </si>
  <si>
    <t>Thành phần: toàn bộ tổ dân phố số 1,3,5 Thanh Xuân Bắc cũ.
Phạm vi địa bàn: Khu A1, A2, A3, A4, A5, A6, A7, A8, A9, A10, A11, A12, A13, A14.
Tên gọi sau sắp xếp: Tổ dân phố số 45.
Quy mô dự kiến: 1017 hộ gia đình, 3569 nhân khẩu.
Diện tích: 42.545,90 m².</t>
  </si>
  <si>
    <t>Thành phần: toàn bộ tổ dân phố số 29, 31, 27 Thanh Xuân Bắc cũ.
Phạm vi địa bàn: Khu D1, D2, D3, D4, D5, D6, D7, D8, khu I1 đến I10, chung cư I9;
Dọc bên chẵn ngõ 13 Khuất Duy Tiến từ số nhà 2 đến 114 (Tiền thân là khu tập thể công ty Chính phủ xd số 1 Vinaconex. Một bên giáp tường rào học viện hành chính Quốc gia).
Tên gọi sau sắp xếp: Tổ dân phố số 46.
Quy mô dự kiến: 1006 hộ gia đình, 3565 nhân khẩu.
Diện tích: 53.280,84 m².</t>
  </si>
  <si>
    <t>Thành phần: toàn bộ tổ dân phố số 32, 35 Thanh Xuân Bắc cũ và một phần tổ 36 Nhân Chính cũ.
Phạm vi địa bàn: Khu Cảnh sát nhân dân B1-2, G1; Khu Cơ khí điện tử;
Từ số 18 đến số 56 Vũ Hữu; từ số 67 Khuất Duy Tiến đến số 115 Khuất Duy Tiến; Học viện chính trị khu vực 1, Tổ 45 ab, Tổ 13; chung cư HH2 Bắc Hà;
Đầu ngõ 172 Vũ Hữu đến 68 Vũ Hữu đến mặt đường số 58 Vũ Hữu.
Tên gọi sau sắp xếp: Tổ dân phố số 47.
Quy mô dự kiến: 1023 hộ gia đình, 3190 nhân khẩu.
Diện tích: 55.272,55 m².</t>
  </si>
  <si>
    <t>Thành phần: toàn bộ tổ dân phố số 20 Trung Văn cũ.
Phạm vi địa bàn: Chung cư C37 Bắc Hà, chung cư Tây Hà, Tầng thấp Bắc Hà, Tầng thấp Nam Cường.
Tên gọi sau sắp xếp: Tổ dân phố số 48.
Quy mô dự kiến: 882 hộ gia đình, 3257 nhân khẩu.
Diện tích: 42.207,83 m².</t>
  </si>
  <si>
    <t>Thành phần: toàn bộ tổ dân phố số 10 Trung Văn cũ.
Phạm vi địa bàn: Chung cư Housinco, Khu tập thể nông nghiệp khu TT3, TT4; ngõ 252 khu nhà ở để bán; Khu đô thị Nam Cường giáp Tố Hữu; tòa nhà gần ngã tư Lê Văn Lương và Tố Hữu.
Tên gọi sau sắp xếp: Tổ dân phố số 49.
Quy mô dự kiến: 1190 hộ gia đình, 2150 nhân khẩu.
Diện tích: 159.348,68 m².</t>
  </si>
  <si>
    <t>Thành phần: toàn bộ tổ dân phố số 37 Thanh Xuân Bắc cũ và một phần tổ dân phố số 10 Trung Văn cũ.
Phạm vi địa bàn: Ngõ 11, 71 Nguyễn Quý Đức; ngõ 441 Vũ Hữu; ngõ 160, 182 Lương Thế Vinh, từ ngõ 160 Lương Thế Vinh đến ngã ba Vũ Hữu và Lương Thế Vinh.
Tên gọi sau sắp xếp: Tổ dân phố số 50.
Quy mô dự kiến: 497 hộ gia đình, 1641 nhân khẩu.
Diện tích: 56.116,87 m².</t>
  </si>
  <si>
    <t>Thành phần: toàn bộ tổ dân phố số 19, 20, 23 Thanh Xuân Bắc cũ.
Phạm vi địa bàn: Khu E1, E2, E3, E4, E5, E6, E7, E8, E9, E10, E11, E12, E13; Từ số nhà 198 đến số nhà 200 đường Nguyễn Trãi; các hộ số nhà chẵn từ số nhà 2 đến số nhà 160 đường Lương Thế Vinh.
Tên gọi sau sắp xếp: Tổ dân phố số 51.
Quy mô dự kiến: 1160 hộ gia đình, 3707 nhân khẩu.
Diện tích: 101.011,35 m².</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</si>
</sst>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_-* #,##0.00\ _₫_-;\-* #,##0.00\ _₫_-;_-* &quot;-&quot;??\ _₫_-;_-@_-"/>
    <numFmt numFmtId="165" formatCode="_(* #,##0_);_(* \(#,##0\);_(* &quot;-&quot;??_);_(@_)"/>
    <numFmt numFmtId="166" formatCode="_(* #.##0.00_);_(* \(#.##0.00\);_(* &quot;-&quot;??_);_(@_)"/>
    <numFmt numFmtId="167" formatCode="_(* #.##0_);_(* \(#.##0\);_(* &quot;-&quot;??_);_(@_)"/>
    <numFmt numFmtId="168" formatCode="\$#,##0\ ;\(\$#,##0\)"/>
    <numFmt numFmtId="169" formatCode="&quot;\&quot;#,##0;[Red]&quot;\&quot;&quot;\&quot;\-#,##0"/>
    <numFmt numFmtId="170" formatCode="&quot;\&quot;#,##0.00;[Red]&quot;\&quot;&quot;\&quot;&quot;\&quot;&quot;\&quot;&quot;\&quot;&quot;\&quot;\-#,##0.00"/>
    <numFmt numFmtId="171" formatCode="&quot;\&quot;#,##0.00;[Red]&quot;\&quot;\-#,##0.00"/>
    <numFmt numFmtId="172" formatCode="&quot;\&quot;#,##0;[Red]&quot;\&quot;\-#,##0"/>
    <numFmt numFmtId="173" formatCode="_-* #,##0.00_-;\-* #,##0.00_-;_-* &quot;-&quot;??_-;_-@_-"/>
  </numFmts>
  <fonts count="49">
    <font>
      <sz val="11"/>
      <color theme="1"/>
      <name val="Calibri"/>
    </font>
    <font>
      <sz val="13"/>
      <name val="Times New Roman"/>
      <family val="1"/>
    </font>
    <font>
      <sz val="10"/>
      <name val="Arial"/>
      <family val="2"/>
    </font>
    <font>
      <sz val="12"/>
      <name val="Times New Roman"/>
      <family val="1"/>
    </font>
    <font>
      <sz val="14"/>
      <name val="Times New Roman"/>
      <family val="1"/>
    </font>
    <font>
      <sz val="11"/>
      <color theme="1"/>
      <name val="Calibri"/>
      <family val="2"/>
    </font>
    <font>
      <sz val="18"/>
      <color theme="3"/>
      <name val="Cambria"/>
      <family val="1"/>
    </font>
    <font>
      <sz val="11"/>
      <color theme="1"/>
      <name val="Calibri"/>
      <family val="2"/>
    </font>
    <font>
      <sz val="12"/>
      <name val=".VnTime"/>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Arial"/>
      <family val="2"/>
    </font>
    <font>
      <sz val="10"/>
      <name val=".VnTime"/>
    </font>
    <font>
      <b/>
      <sz val="10"/>
      <name val="Arial Unicode MS"/>
      <family val="2"/>
    </font>
    <font>
      <sz val="14"/>
      <color indexed="8"/>
      <name val="Times New Roman"/>
      <family val="1"/>
    </font>
    <font>
      <sz val="12"/>
      <name val="Arial"/>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rgb="FF000000"/>
      <name val="Calibri"/>
      <family val="2"/>
    </font>
    <font>
      <sz val="10"/>
      <name val="Arial Cyr"/>
    </font>
    <font>
      <sz val="10"/>
      <name val="Arial Unicode MS"/>
      <family val="2"/>
    </font>
    <font>
      <sz val="14"/>
      <name val=".VnTime"/>
    </font>
    <font>
      <sz val="14"/>
      <color theme="1"/>
      <name val="Times New Roman"/>
      <family val="1"/>
    </font>
    <font>
      <sz val="11"/>
      <name val="Calibri"/>
      <family val="2"/>
    </font>
    <font>
      <sz val="9"/>
      <color theme="1"/>
      <name val="vn-sans-serif"/>
    </font>
    <font>
      <b/>
      <sz val="11"/>
      <color indexed="63"/>
      <name val="Calibri"/>
      <family val="2"/>
    </font>
    <font>
      <b/>
      <sz val="18"/>
      <color indexed="56"/>
      <name val="Cambria"/>
      <family val="1"/>
    </font>
    <font>
      <b/>
      <sz val="11"/>
      <color indexed="8"/>
      <name val="Calibri"/>
      <family val="2"/>
    </font>
    <font>
      <sz val="11"/>
      <color indexed="10"/>
      <name val="Calibri"/>
      <family val="2"/>
    </font>
    <font>
      <sz val="14"/>
      <name val="뼻뮝"/>
    </font>
    <font>
      <sz val="12"/>
      <name val="뼻뮝"/>
    </font>
    <font>
      <sz val="12"/>
      <name val="바탕체"/>
    </font>
    <font>
      <sz val="10"/>
      <name val="굴림체"/>
    </font>
    <font>
      <sz val="13"/>
      <name val="Times New Roman"/>
      <family val="1"/>
    </font>
    <font>
      <b/>
      <sz val="13"/>
      <name val="Times New Roman"/>
      <family val="1"/>
    </font>
    <font>
      <sz val="13"/>
      <color theme="1"/>
      <name val="Times New Roman"/>
      <family val="1"/>
    </font>
    <font>
      <sz val="13"/>
      <color rgb="FFFF0000"/>
      <name val="Times New Roman"/>
      <family val="1"/>
    </font>
    <font>
      <b/>
      <sz val="13"/>
      <color rgb="FFFF0000"/>
      <name val="Times New Roman"/>
      <family val="1"/>
    </font>
    <font>
      <i/>
      <sz val="13"/>
      <name val="Times New Roman"/>
      <family val="1"/>
    </font>
    <font>
      <sz val="13"/>
      <name val="Times New Roman"/>
    </font>
  </fonts>
  <fills count="25">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9">
    <xf numFmtId="0" fontId="0" fillId="0" borderId="0"/>
    <xf numFmtId="0" fontId="2" fillId="0" borderId="0"/>
    <xf numFmtId="43" fontId="5"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4" applyNumberFormat="0" applyAlignment="0" applyProtection="0"/>
    <xf numFmtId="43" fontId="2" fillId="0" borderId="0" applyFont="0" applyFill="0" applyBorder="0" applyAlignment="0" applyProtection="0"/>
    <xf numFmtId="165" fontId="2"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2" fillId="0" borderId="0" applyFont="0" applyFill="0" applyBorder="0" applyAlignment="0" applyProtection="0"/>
    <xf numFmtId="164" fontId="14" fillId="0" borderId="0" applyFont="0" applyFill="0" applyBorder="0" applyAlignment="0" applyProtection="0"/>
    <xf numFmtId="43" fontId="2" fillId="0" borderId="0" applyFont="0" applyFill="0" applyBorder="0" applyAlignment="0" applyProtection="0"/>
    <xf numFmtId="164" fontId="14" fillId="0" borderId="0" applyFont="0" applyFill="0" applyBorder="0" applyAlignment="0" applyProtection="0"/>
    <xf numFmtId="43" fontId="16" fillId="0" borderId="0" applyFont="0" applyFill="0" applyBorder="0" applyAlignment="0" applyProtection="0"/>
    <xf numFmtId="166" fontId="5"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3" fontId="17" fillId="0" borderId="0" applyFont="0" applyFill="0" applyBorder="0" applyAlignment="0" applyProtection="0"/>
    <xf numFmtId="166" fontId="5"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0" fontId="18" fillId="22" borderId="5" applyNumberFormat="0" applyAlignment="0" applyProtection="0"/>
    <xf numFmtId="0" fontId="2" fillId="0" borderId="0" applyFont="0" applyFill="0" applyBorder="0" applyAlignment="0" applyProtection="0"/>
    <xf numFmtId="0" fontId="19" fillId="0" borderId="0" applyNumberFormat="0" applyFill="0" applyBorder="0" applyAlignment="0" applyProtection="0"/>
    <xf numFmtId="2" fontId="2" fillId="0" borderId="0" applyFont="0" applyFill="0" applyBorder="0" applyAlignment="0" applyProtection="0"/>
    <xf numFmtId="0" fontId="20" fillId="5" borderId="0" applyNumberFormat="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4" fillId="8" borderId="4" applyNumberFormat="0" applyAlignment="0" applyProtection="0"/>
    <xf numFmtId="0" fontId="25" fillId="0" borderId="9" applyNumberFormat="0" applyFill="0" applyAlignment="0" applyProtection="0"/>
    <xf numFmtId="0" fontId="26" fillId="23" borderId="0" applyNumberFormat="0" applyBorder="0" applyAlignment="0" applyProtection="0"/>
    <xf numFmtId="0" fontId="9" fillId="0" borderId="0"/>
    <xf numFmtId="0" fontId="2" fillId="0" borderId="0"/>
    <xf numFmtId="0" fontId="2" fillId="0" borderId="0"/>
    <xf numFmtId="0" fontId="2" fillId="0" borderId="0"/>
    <xf numFmtId="0" fontId="5" fillId="0" borderId="0"/>
    <xf numFmtId="0" fontId="17" fillId="0" borderId="0"/>
    <xf numFmtId="0" fontId="17" fillId="0" borderId="0"/>
    <xf numFmtId="0" fontId="5" fillId="0" borderId="0"/>
    <xf numFmtId="0" fontId="5" fillId="0" borderId="0"/>
    <xf numFmtId="0" fontId="2" fillId="0" borderId="0"/>
    <xf numFmtId="0" fontId="2" fillId="0" borderId="0"/>
    <xf numFmtId="0" fontId="2" fillId="0" borderId="0"/>
    <xf numFmtId="0" fontId="8" fillId="0" borderId="0"/>
    <xf numFmtId="0" fontId="14" fillId="0" borderId="0"/>
    <xf numFmtId="0" fontId="5" fillId="0" borderId="0"/>
    <xf numFmtId="0" fontId="27" fillId="0" borderId="0"/>
    <xf numFmtId="0" fontId="28" fillId="0" borderId="0"/>
    <xf numFmtId="0" fontId="2" fillId="0" borderId="0"/>
    <xf numFmtId="0" fontId="2" fillId="0" borderId="0"/>
    <xf numFmtId="0" fontId="2" fillId="0" borderId="0"/>
    <xf numFmtId="0" fontId="29" fillId="0" borderId="0"/>
    <xf numFmtId="0" fontId="29" fillId="0" borderId="0"/>
    <xf numFmtId="0" fontId="4" fillId="0" borderId="0"/>
    <xf numFmtId="0" fontId="5" fillId="0" borderId="0"/>
    <xf numFmtId="0" fontId="2" fillId="0" borderId="0"/>
    <xf numFmtId="0" fontId="8" fillId="0" borderId="0"/>
    <xf numFmtId="0" fontId="2" fillId="0" borderId="0"/>
    <xf numFmtId="0" fontId="29" fillId="0" borderId="0"/>
    <xf numFmtId="0" fontId="3" fillId="0" borderId="0"/>
    <xf numFmtId="0" fontId="2" fillId="0" borderId="0"/>
    <xf numFmtId="0" fontId="5" fillId="0" borderId="0"/>
    <xf numFmtId="0" fontId="30" fillId="0" borderId="0"/>
    <xf numFmtId="0" fontId="2" fillId="0" borderId="0"/>
    <xf numFmtId="0" fontId="31" fillId="0" borderId="0"/>
    <xf numFmtId="0" fontId="32" fillId="0" borderId="0"/>
    <xf numFmtId="0" fontId="33" fillId="0" borderId="0"/>
    <xf numFmtId="0" fontId="5" fillId="0" borderId="0"/>
    <xf numFmtId="0" fontId="33" fillId="0" borderId="0"/>
    <xf numFmtId="0" fontId="9" fillId="0" borderId="0"/>
    <xf numFmtId="0" fontId="9" fillId="0" borderId="0"/>
    <xf numFmtId="0" fontId="9" fillId="2" borderId="3" applyNumberFormat="0" applyFont="0" applyAlignment="0" applyProtection="0"/>
    <xf numFmtId="0" fontId="9" fillId="2" borderId="3" applyNumberFormat="0" applyFont="0" applyAlignment="0" applyProtection="0"/>
    <xf numFmtId="0" fontId="9" fillId="24" borderId="10" applyNumberFormat="0" applyFont="0" applyAlignment="0" applyProtection="0"/>
    <xf numFmtId="0" fontId="34" fillId="21" borderId="11" applyNumberForma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applyNumberFormat="0" applyFill="0" applyBorder="0" applyAlignment="0" applyProtection="0"/>
    <xf numFmtId="0" fontId="6" fillId="0" borderId="0" applyNumberFormat="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xf numFmtId="40" fontId="38" fillId="0" borderId="0" applyFont="0" applyFill="0" applyBorder="0" applyAlignment="0" applyProtection="0"/>
    <xf numFmtId="38"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0" fontId="2" fillId="0" borderId="0" applyFont="0" applyFill="0" applyBorder="0" applyAlignment="0" applyProtection="0"/>
    <xf numFmtId="0" fontId="39" fillId="0" borderId="0"/>
    <xf numFmtId="169" fontId="2" fillId="0" borderId="0" applyFont="0" applyFill="0" applyBorder="0" applyAlignment="0" applyProtection="0"/>
    <xf numFmtId="170" fontId="2" fillId="0" borderId="0" applyFont="0" applyFill="0" applyBorder="0" applyAlignment="0" applyProtection="0"/>
    <xf numFmtId="171" fontId="40" fillId="0" borderId="0" applyFont="0" applyFill="0" applyBorder="0" applyAlignment="0" applyProtection="0"/>
    <xf numFmtId="172" fontId="40" fillId="0" borderId="0" applyFont="0" applyFill="0" applyBorder="0" applyAlignment="0" applyProtection="0"/>
    <xf numFmtId="0" fontId="41" fillId="0" borderId="0"/>
    <xf numFmtId="164" fontId="7"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164" fontId="7" fillId="0" borderId="0" applyFont="0" applyFill="0" applyBorder="0" applyAlignment="0" applyProtection="0"/>
    <xf numFmtId="0" fontId="2" fillId="0" borderId="0"/>
    <xf numFmtId="43" fontId="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173" fontId="5" fillId="0" borderId="0" applyFont="0" applyFill="0" applyBorder="0" applyAlignment="0" applyProtection="0"/>
  </cellStyleXfs>
  <cellXfs count="46">
    <xf numFmtId="0" fontId="0" fillId="0" borderId="0" xfId="0"/>
    <xf numFmtId="0" fontId="42" fillId="0" borderId="0" xfId="0" applyFont="1" applyFill="1" applyAlignment="1">
      <alignment horizontal="center"/>
    </xf>
    <xf numFmtId="0" fontId="42" fillId="0" borderId="0" xfId="0" applyFont="1" applyFill="1"/>
    <xf numFmtId="0" fontId="43" fillId="0" borderId="0" xfId="0" applyFont="1" applyFill="1" applyAlignment="1">
      <alignment horizontal="center"/>
    </xf>
    <xf numFmtId="0" fontId="43" fillId="0" borderId="0" xfId="0" applyFont="1" applyFill="1" applyAlignment="1">
      <alignment horizontal="left" vertical="center"/>
    </xf>
    <xf numFmtId="0" fontId="43" fillId="0" borderId="0" xfId="0" applyFont="1" applyFill="1" applyAlignment="1">
      <alignment vertical="center"/>
    </xf>
    <xf numFmtId="0" fontId="43" fillId="0" borderId="0" xfId="0" applyFont="1" applyFill="1" applyAlignment="1">
      <alignment horizontal="center" vertical="center"/>
    </xf>
    <xf numFmtId="0" fontId="42" fillId="0" borderId="0" xfId="0" applyFont="1" applyFill="1" applyAlignment="1">
      <alignment vertical="center"/>
    </xf>
    <xf numFmtId="0" fontId="43" fillId="0" borderId="13" xfId="0" applyFont="1" applyFill="1" applyBorder="1" applyAlignment="1">
      <alignment horizontal="center" vertical="center"/>
    </xf>
    <xf numFmtId="0" fontId="43" fillId="0" borderId="13"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vertical="center" wrapText="1"/>
    </xf>
    <xf numFmtId="0" fontId="45" fillId="0" borderId="0" xfId="0" applyFont="1" applyFill="1" applyAlignment="1">
      <alignment horizontal="left" vertical="center" wrapText="1"/>
    </xf>
    <xf numFmtId="0" fontId="45" fillId="0" borderId="1" xfId="0" applyFont="1" applyFill="1" applyBorder="1" applyAlignment="1">
      <alignment vertical="center" wrapText="1"/>
    </xf>
    <xf numFmtId="0" fontId="44" fillId="0" borderId="0" xfId="0" applyFont="1" applyFill="1" applyAlignment="1">
      <alignment wrapText="1"/>
    </xf>
    <xf numFmtId="0" fontId="45" fillId="0" borderId="0" xfId="0" applyFont="1" applyFill="1" applyAlignment="1">
      <alignment vertical="center"/>
    </xf>
    <xf numFmtId="0" fontId="45" fillId="0" borderId="0" xfId="0" applyFont="1" applyFill="1" applyAlignment="1">
      <alignment vertical="center" wrapText="1"/>
    </xf>
    <xf numFmtId="0" fontId="45" fillId="0" borderId="0" xfId="0" applyFont="1" applyFill="1"/>
    <xf numFmtId="0" fontId="44" fillId="0" borderId="1" xfId="0" applyFont="1" applyFill="1" applyBorder="1" applyAlignment="1">
      <alignment horizontal="center" vertical="center" wrapText="1"/>
    </xf>
    <xf numFmtId="0" fontId="45" fillId="0" borderId="0" xfId="0" applyFont="1" applyFill="1" applyAlignment="1">
      <alignment wrapText="1"/>
    </xf>
    <xf numFmtId="0" fontId="46" fillId="0" borderId="0" xfId="0" applyFont="1" applyFill="1" applyAlignment="1">
      <alignment horizontal="left" vertical="center" wrapText="1"/>
    </xf>
    <xf numFmtId="0" fontId="45" fillId="0" borderId="1" xfId="0" applyFont="1" applyFill="1" applyBorder="1" applyAlignment="1">
      <alignment wrapText="1"/>
    </xf>
    <xf numFmtId="0" fontId="45" fillId="0" borderId="2" xfId="0" applyFont="1" applyFill="1" applyBorder="1" applyAlignment="1">
      <alignment horizontal="left" vertical="center" wrapText="1"/>
    </xf>
    <xf numFmtId="0" fontId="45" fillId="0" borderId="2" xfId="0" applyFont="1" applyFill="1" applyBorder="1" applyAlignment="1">
      <alignment wrapText="1"/>
    </xf>
    <xf numFmtId="0" fontId="45" fillId="0" borderId="2" xfId="0" applyFont="1" applyFill="1" applyBorder="1"/>
    <xf numFmtId="0" fontId="45" fillId="0" borderId="2" xfId="0" applyFont="1" applyFill="1" applyBorder="1" applyAlignment="1">
      <alignment horizontal="left" vertical="center"/>
    </xf>
    <xf numFmtId="0" fontId="45" fillId="0" borderId="2" xfId="0" applyFont="1" applyFill="1" applyBorder="1" applyAlignment="1">
      <alignment vertical="center" wrapText="1"/>
    </xf>
    <xf numFmtId="0" fontId="42" fillId="0" borderId="0" xfId="0" applyFont="1" applyFill="1" applyAlignment="1">
      <alignment horizontal="left" vertical="center"/>
    </xf>
    <xf numFmtId="0" fontId="42" fillId="0" borderId="0" xfId="0" applyFont="1" applyFill="1" applyAlignment="1">
      <alignment horizontal="center" vertical="center"/>
    </xf>
    <xf numFmtId="0" fontId="48" fillId="0" borderId="1" xfId="0" applyFont="1" applyBorder="1" applyAlignment="1">
      <alignment vertical="center" wrapText="1"/>
    </xf>
    <xf numFmtId="0" fontId="42" fillId="0" borderId="1" xfId="0" applyFont="1" applyFill="1" applyBorder="1" applyAlignment="1">
      <alignment horizontal="center" vertical="center" wrapText="1"/>
    </xf>
    <xf numFmtId="0" fontId="1" fillId="0" borderId="1" xfId="0" applyFont="1" applyBorder="1" applyAlignment="1">
      <alignment vertical="center" wrapText="1"/>
    </xf>
    <xf numFmtId="0" fontId="48" fillId="0" borderId="1" xfId="0" applyFont="1" applyBorder="1" applyAlignment="1">
      <alignment vertical="center" wrapText="1"/>
    </xf>
    <xf numFmtId="0" fontId="42" fillId="0" borderId="13"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8" fillId="0" borderId="13" xfId="0" applyFont="1" applyBorder="1" applyAlignment="1">
      <alignment vertical="center" wrapText="1"/>
    </xf>
    <xf numFmtId="0" fontId="48" fillId="0" borderId="15" xfId="0" applyFont="1" applyBorder="1" applyAlignment="1">
      <alignment vertical="center" wrapText="1"/>
    </xf>
    <xf numFmtId="0" fontId="48" fillId="0" borderId="14" xfId="0" applyFont="1" applyBorder="1" applyAlignment="1">
      <alignment vertical="center" wrapText="1"/>
    </xf>
    <xf numFmtId="0" fontId="43" fillId="0" borderId="0" xfId="0" applyFont="1" applyFill="1" applyAlignment="1">
      <alignment horizontal="center"/>
    </xf>
    <xf numFmtId="0" fontId="43" fillId="0" borderId="1" xfId="0" applyFont="1" applyFill="1" applyBorder="1" applyAlignment="1">
      <alignment horizontal="center" vertical="center" wrapText="1"/>
    </xf>
    <xf numFmtId="0" fontId="47" fillId="0" borderId="0" xfId="0" applyFont="1" applyFill="1" applyAlignment="1">
      <alignment horizontal="center"/>
    </xf>
    <xf numFmtId="0" fontId="4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149">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64"/>
    <cellStyle name="Comma 10" xfId="2"/>
    <cellStyle name="Comma 11" xfId="29"/>
    <cellStyle name="Comma 11 2" xfId="139"/>
    <cellStyle name="Comma 12" xfId="138"/>
    <cellStyle name="Comma 12 2" xfId="145"/>
    <cellStyle name="Comma 13" xfId="141"/>
    <cellStyle name="Comma 13 2" xfId="144"/>
    <cellStyle name="Comma 14" xfId="30"/>
    <cellStyle name="Comma 15" xfId="142"/>
    <cellStyle name="Comma 16" xfId="148"/>
    <cellStyle name="Comma 2" xfId="31"/>
    <cellStyle name="Comma 2 2" xfId="32"/>
    <cellStyle name="Comma 2 2 2" xfId="33"/>
    <cellStyle name="Comma 2 3" xfId="34"/>
    <cellStyle name="Comma 2 3 2" xfId="35"/>
    <cellStyle name="Comma 2 3 3" xfId="36"/>
    <cellStyle name="Comma 2 4" xfId="37"/>
    <cellStyle name="Comma 2 5" xfId="146"/>
    <cellStyle name="Comma 28 2" xfId="38"/>
    <cellStyle name="Comma 28 2 2" xfId="39"/>
    <cellStyle name="Comma 3" xfId="40"/>
    <cellStyle name="Comma 3 2" xfId="41"/>
    <cellStyle name="Comma 3 3" xfId="42"/>
    <cellStyle name="Comma 3 4" xfId="43"/>
    <cellStyle name="Comma 3 4 2" xfId="44"/>
    <cellStyle name="Comma 4" xfId="45"/>
    <cellStyle name="Comma 4 2" xfId="46"/>
    <cellStyle name="Comma 4 2 2" xfId="47"/>
    <cellStyle name="Comma 4 2 2 2" xfId="48"/>
    <cellStyle name="Comma 4 2 3" xfId="49"/>
    <cellStyle name="Comma 4 2 4" xfId="50"/>
    <cellStyle name="Comma 4 3" xfId="51"/>
    <cellStyle name="Comma 4 4" xfId="52"/>
    <cellStyle name="Comma 5" xfId="53"/>
    <cellStyle name="Comma 6" xfId="54"/>
    <cellStyle name="Comma 6 2" xfId="55"/>
    <cellStyle name="Comma 6 3" xfId="56"/>
    <cellStyle name="Comma 7" xfId="57"/>
    <cellStyle name="Comma 7 2" xfId="58"/>
    <cellStyle name="Comma 8" xfId="59"/>
    <cellStyle name="Comma 9" xfId="60"/>
    <cellStyle name="Comma0" xfId="61"/>
    <cellStyle name="Currency 2" xfId="62"/>
    <cellStyle name="Currency0" xfId="63"/>
    <cellStyle name="Date" xfId="65"/>
    <cellStyle name="Explanatory Text 2" xfId="66"/>
    <cellStyle name="Fixed" xfId="67"/>
    <cellStyle name="Good 2" xfId="68"/>
    <cellStyle name="Heading 1 2" xfId="69"/>
    <cellStyle name="Heading 2 2" xfId="70"/>
    <cellStyle name="Heading 3 2" xfId="71"/>
    <cellStyle name="Heading 4 2" xfId="72"/>
    <cellStyle name="Input 2" xfId="73"/>
    <cellStyle name="Linked Cell 2" xfId="74"/>
    <cellStyle name="Neutral 2" xfId="75"/>
    <cellStyle name="Normal" xfId="0" builtinId="0"/>
    <cellStyle name="Normal 10" xfId="76"/>
    <cellStyle name="Normal 10 2" xfId="77"/>
    <cellStyle name="Normal 11" xfId="78"/>
    <cellStyle name="Normal 11 2" xfId="79"/>
    <cellStyle name="Normal 12" xfId="80"/>
    <cellStyle name="Normal 12 2" xfId="81"/>
    <cellStyle name="Normal 13" xfId="82"/>
    <cellStyle name="Normal 14" xfId="83"/>
    <cellStyle name="Normal 15" xfId="84"/>
    <cellStyle name="Normal 16" xfId="85"/>
    <cellStyle name="Normal 16 3" xfId="86"/>
    <cellStyle name="Normal 17" xfId="140"/>
    <cellStyle name="Normal 17 2" xfId="143"/>
    <cellStyle name="Normal 18" xfId="87"/>
    <cellStyle name="Normal 2" xfId="1"/>
    <cellStyle name="Normal 2 2" xfId="89"/>
    <cellStyle name="Normal 2 2 12" xfId="90"/>
    <cellStyle name="Normal 2 2 2" xfId="91"/>
    <cellStyle name="Normal 2 2 26" xfId="92"/>
    <cellStyle name="Normal 2 2 3" xfId="93"/>
    <cellStyle name="Normal 2 2 4" xfId="94"/>
    <cellStyle name="Normal 2 3" xfId="95"/>
    <cellStyle name="Normal 2 3 2" xfId="96"/>
    <cellStyle name="Normal 2 4" xfId="97"/>
    <cellStyle name="Normal 2 5" xfId="98"/>
    <cellStyle name="Normal 2 6" xfId="99"/>
    <cellStyle name="Normal 2 7" xfId="147"/>
    <cellStyle name="Normal 2 8" xfId="88"/>
    <cellStyle name="Normal 3" xfId="100"/>
    <cellStyle name="Normal 3 2" xfId="101"/>
    <cellStyle name="Normal 3 2 2" xfId="102"/>
    <cellStyle name="Normal 3 3" xfId="103"/>
    <cellStyle name="Normal 3 4" xfId="104"/>
    <cellStyle name="Normal 3_atm t11" xfId="105"/>
    <cellStyle name="Normal 33" xfId="106"/>
    <cellStyle name="Normal 4" xfId="107"/>
    <cellStyle name="Normal 4 2" xfId="108"/>
    <cellStyle name="Normal 4 3" xfId="109"/>
    <cellStyle name="Normal 5" xfId="110"/>
    <cellStyle name="Normal 6" xfId="111"/>
    <cellStyle name="Normal 67 2" xfId="112"/>
    <cellStyle name="Normal 7" xfId="113"/>
    <cellStyle name="Normal 8" xfId="114"/>
    <cellStyle name="Normal 9" xfId="115"/>
    <cellStyle name="Note 2" xfId="116"/>
    <cellStyle name="Note 2 2" xfId="117"/>
    <cellStyle name="Note 3" xfId="118"/>
    <cellStyle name="Output 2" xfId="119"/>
    <cellStyle name="Percent 2" xfId="120"/>
    <cellStyle name="Percent 2 2" xfId="121"/>
    <cellStyle name="Style 1" xfId="122"/>
    <cellStyle name="Title 2" xfId="123"/>
    <cellStyle name="Title 3" xfId="124"/>
    <cellStyle name="Total 2" xfId="125"/>
    <cellStyle name="Warning Text 2" xfId="126"/>
    <cellStyle name="똿뗦먛귟 [0.00]_PRODUCT DETAIL Q1" xfId="127"/>
    <cellStyle name="똿뗦먛귟_PRODUCT DETAIL Q1" xfId="128"/>
    <cellStyle name="믅됞 [0.00]_PRODUCT DETAIL Q1" xfId="129"/>
    <cellStyle name="믅됞_PRODUCT DETAIL Q1" xfId="130"/>
    <cellStyle name="백분율_HOBONG" xfId="131"/>
    <cellStyle name="뷭?_BOOKSHIP" xfId="132"/>
    <cellStyle name="콤마 [0]_1202" xfId="133"/>
    <cellStyle name="콤마_1202" xfId="134"/>
    <cellStyle name="통화 [0]_1202" xfId="135"/>
    <cellStyle name="통화_1202" xfId="136"/>
    <cellStyle name="표준_(정보부문)월별인원계획" xfId="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28575</xdr:colOff>
      <xdr:row>1</xdr:row>
      <xdr:rowOff>19050</xdr:rowOff>
    </xdr:to>
    <xdr:sp macro="" textlink="">
      <xdr:nvSpPr>
        <xdr:cNvPr id="2" name="Straight Connector 1">
          <a:extLst>
            <a:ext uri="{FF2B5EF4-FFF2-40B4-BE49-F238E27FC236}">
              <a16:creationId xmlns="" xmlns:a16="http://schemas.microsoft.com/office/drawing/2014/main" id="{00000000-0008-0000-0000-000002000000}"/>
            </a:ext>
          </a:extLst>
        </xdr:cNvPr>
        <xdr:cNvSpPr>
          <a:spLocks noGrp="1"/>
        </xdr:cNvSpPr>
      </xdr:nvSpPr>
      <xdr:spPr>
        <a:xfrm>
          <a:off x="1162050" y="304800"/>
          <a:ext cx="971550" cy="0"/>
        </a:xfrm>
        <a:prstGeom prst="line">
          <a:avLst/>
        </a:prstGeom>
      </xdr:spPr>
      <xdr:style>
        <a:lnRef idx="1">
          <a:schemeClr val="dk1"/>
        </a:lnRef>
        <a:fillRef idx="0">
          <a:schemeClr val="dk1"/>
        </a:fillRef>
        <a:effectRef idx="0">
          <a:schemeClr val="dk1"/>
        </a:effectRef>
        <a:fontRef idx="minor">
          <a:schemeClr val="tx1"/>
        </a:fontRef>
      </xdr:style>
    </xdr:sp>
    <xdr:clientData/>
  </xdr:twoCellAnchor>
  <xdr:twoCellAnchor editAs="oneCell">
    <xdr:from>
      <xdr:col>1</xdr:col>
      <xdr:colOff>1195389</xdr:colOff>
      <xdr:row>1</xdr:row>
      <xdr:rowOff>28575</xdr:rowOff>
    </xdr:from>
    <xdr:to>
      <xdr:col>1</xdr:col>
      <xdr:colOff>2728914</xdr:colOff>
      <xdr:row>1</xdr:row>
      <xdr:rowOff>28575</xdr:rowOff>
    </xdr:to>
    <xdr:sp macro="" textlink="">
      <xdr:nvSpPr>
        <xdr:cNvPr id="3" name="Straight Connector 4">
          <a:extLst>
            <a:ext uri="{FF2B5EF4-FFF2-40B4-BE49-F238E27FC236}">
              <a16:creationId xmlns="" xmlns:a16="http://schemas.microsoft.com/office/drawing/2014/main" id="{00000000-0008-0000-0000-000003000000}"/>
            </a:ext>
          </a:extLst>
        </xdr:cNvPr>
        <xdr:cNvSpPr>
          <a:spLocks noGrp="1"/>
        </xdr:cNvSpPr>
      </xdr:nvSpPr>
      <xdr:spPr>
        <a:xfrm>
          <a:off x="1802608" y="457200"/>
          <a:ext cx="1533525" cy="0"/>
        </a:xfrm>
        <a:prstGeom prst="line">
          <a:avLst/>
        </a:prstGeom>
      </xdr:spPr>
      <xdr:style>
        <a:lnRef idx="1">
          <a:schemeClr val="dk1"/>
        </a:lnRef>
        <a:fillRef idx="0">
          <a:schemeClr val="dk1"/>
        </a:fillRef>
        <a:effectRef idx="0">
          <a:schemeClr val="dk1"/>
        </a:effectRef>
        <a:fontRef idx="minor">
          <a:schemeClr val="tx1"/>
        </a:fontRef>
      </xdr:style>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9"/>
  <sheetViews>
    <sheetView tabSelected="1" view="pageBreakPreview" topLeftCell="A49" zoomScale="80" zoomScaleNormal="70" zoomScaleSheetLayoutView="80" workbookViewId="0">
      <selection activeCell="E51" sqref="E51:E52"/>
    </sheetView>
  </sheetViews>
  <sheetFormatPr defaultColWidth="9.140625" defaultRowHeight="16.5"/>
  <cols>
    <col min="1" max="1" width="7.85546875" style="1" customWidth="1"/>
    <col min="2" max="2" width="43.85546875" style="27" customWidth="1"/>
    <col min="3" max="4" width="9.7109375" style="1" customWidth="1"/>
    <col min="5" max="5" width="22.85546875" style="28" customWidth="1"/>
    <col min="6" max="7" width="10.42578125" style="1" customWidth="1"/>
    <col min="8" max="8" width="153.85546875" style="2" customWidth="1"/>
    <col min="9" max="15" width="76.42578125" style="2" customWidth="1"/>
    <col min="16" max="16" width="33.85546875" style="2" customWidth="1"/>
    <col min="17" max="17" width="50.7109375" style="2" hidden="1" customWidth="1"/>
    <col min="18" max="18" width="16.28515625" style="2" hidden="1" customWidth="1"/>
    <col min="19" max="19" width="89.5703125" style="2" hidden="1" customWidth="1"/>
    <col min="20" max="30" width="9.140625" style="2" hidden="1" customWidth="1"/>
    <col min="31" max="31" width="46.85546875" style="2" hidden="1" customWidth="1"/>
    <col min="32" max="55" width="0" style="2" hidden="1" customWidth="1"/>
    <col min="56" max="56" width="29.140625" style="2" customWidth="1"/>
    <col min="57" max="16384" width="9.140625" style="2"/>
  </cols>
  <sheetData>
    <row r="1" spans="1:56" ht="33.75" customHeight="1">
      <c r="A1" s="40" t="s">
        <v>0</v>
      </c>
      <c r="B1" s="40"/>
      <c r="C1" s="40"/>
      <c r="D1" s="40"/>
      <c r="E1" s="1"/>
    </row>
    <row r="3" spans="1:56" ht="27.6" customHeight="1">
      <c r="A3" s="40" t="s">
        <v>1</v>
      </c>
      <c r="B3" s="40"/>
      <c r="C3" s="40"/>
      <c r="D3" s="40"/>
      <c r="E3" s="40"/>
      <c r="F3" s="40"/>
      <c r="G3" s="40"/>
      <c r="H3" s="40"/>
      <c r="I3" s="3"/>
      <c r="J3" s="3"/>
      <c r="K3" s="3"/>
      <c r="L3" s="3"/>
      <c r="M3" s="3"/>
      <c r="N3" s="3"/>
      <c r="O3" s="3"/>
      <c r="P3" s="3"/>
    </row>
    <row r="4" spans="1:56" ht="23.25" customHeight="1">
      <c r="A4" s="42" t="s">
        <v>176</v>
      </c>
      <c r="B4" s="42"/>
      <c r="C4" s="42"/>
      <c r="D4" s="42"/>
      <c r="E4" s="42"/>
      <c r="F4" s="42"/>
      <c r="G4" s="42"/>
      <c r="H4" s="42"/>
    </row>
    <row r="5" spans="1:56">
      <c r="B5" s="4"/>
      <c r="E5" s="6"/>
    </row>
    <row r="6" spans="1:56" s="7" customFormat="1" ht="44.1" customHeight="1">
      <c r="A6" s="43" t="s">
        <v>2</v>
      </c>
      <c r="B6" s="43"/>
      <c r="C6" s="43"/>
      <c r="D6" s="43"/>
      <c r="E6" s="41" t="s">
        <v>167</v>
      </c>
      <c r="F6" s="41"/>
      <c r="G6" s="41"/>
      <c r="H6" s="41"/>
      <c r="I6" s="6"/>
      <c r="J6" s="6"/>
      <c r="K6" s="6"/>
      <c r="L6" s="6"/>
      <c r="M6" s="6"/>
      <c r="N6" s="6"/>
      <c r="O6" s="6"/>
      <c r="P6" s="6" t="s">
        <v>3</v>
      </c>
    </row>
    <row r="7" spans="1:56" s="5" customFormat="1" ht="64.5" customHeight="1">
      <c r="A7" s="8" t="s">
        <v>4</v>
      </c>
      <c r="B7" s="8" t="s">
        <v>168</v>
      </c>
      <c r="C7" s="9" t="s">
        <v>169</v>
      </c>
      <c r="D7" s="9" t="s">
        <v>170</v>
      </c>
      <c r="E7" s="9" t="s">
        <v>171</v>
      </c>
      <c r="F7" s="9" t="s">
        <v>169</v>
      </c>
      <c r="G7" s="9" t="s">
        <v>170</v>
      </c>
      <c r="H7" s="8" t="s">
        <v>5</v>
      </c>
      <c r="P7" s="5" t="s">
        <v>6</v>
      </c>
      <c r="BD7" s="5" t="s">
        <v>7</v>
      </c>
    </row>
    <row r="8" spans="1:56" s="15" customFormat="1" ht="47.25" customHeight="1">
      <c r="A8" s="10">
        <v>1</v>
      </c>
      <c r="B8" s="11" t="s">
        <v>8</v>
      </c>
      <c r="C8" s="10">
        <v>303</v>
      </c>
      <c r="D8" s="10">
        <v>947</v>
      </c>
      <c r="E8" s="36" t="s">
        <v>9</v>
      </c>
      <c r="F8" s="36">
        <f>SUM(C8:C10)</f>
        <v>1008</v>
      </c>
      <c r="G8" s="36">
        <f>SUM(D8:D10)</f>
        <v>3070</v>
      </c>
      <c r="H8" s="31" t="s">
        <v>177</v>
      </c>
      <c r="I8" s="12"/>
      <c r="J8" s="12"/>
      <c r="K8" s="12"/>
      <c r="L8" s="12"/>
      <c r="M8" s="12"/>
      <c r="N8" s="12"/>
      <c r="O8" s="12"/>
      <c r="P8" s="12"/>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1:56" s="15" customFormat="1" ht="47.25" customHeight="1">
      <c r="A9" s="10">
        <v>2</v>
      </c>
      <c r="B9" s="11" t="s">
        <v>10</v>
      </c>
      <c r="C9" s="10">
        <v>297</v>
      </c>
      <c r="D9" s="10">
        <v>879</v>
      </c>
      <c r="E9" s="36"/>
      <c r="F9" s="36"/>
      <c r="G9" s="36"/>
      <c r="H9" s="32"/>
      <c r="I9" s="12"/>
      <c r="J9" s="12"/>
      <c r="K9" s="12"/>
      <c r="L9" s="12"/>
      <c r="M9" s="12"/>
      <c r="N9" s="12"/>
      <c r="O9" s="12"/>
      <c r="P9" s="12"/>
      <c r="Q9" s="14"/>
      <c r="R9" s="14"/>
      <c r="S9" s="14"/>
      <c r="T9" s="14"/>
      <c r="U9" s="14"/>
      <c r="V9" s="14"/>
      <c r="W9" s="14"/>
      <c r="X9" s="14"/>
      <c r="Y9" s="14"/>
      <c r="Z9" s="14"/>
      <c r="AA9" s="14"/>
      <c r="AB9" s="14"/>
      <c r="AC9" s="14"/>
      <c r="AD9" s="13" t="s">
        <v>11</v>
      </c>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row>
    <row r="10" spans="1:56" s="15" customFormat="1" ht="47.25" customHeight="1">
      <c r="A10" s="10">
        <v>3</v>
      </c>
      <c r="B10" s="11" t="s">
        <v>12</v>
      </c>
      <c r="C10" s="10">
        <v>408</v>
      </c>
      <c r="D10" s="10">
        <v>1244</v>
      </c>
      <c r="E10" s="36"/>
      <c r="F10" s="36"/>
      <c r="G10" s="36"/>
      <c r="H10" s="32"/>
      <c r="I10" s="12"/>
      <c r="J10" s="12"/>
      <c r="K10" s="12"/>
      <c r="L10" s="12"/>
      <c r="M10" s="12"/>
      <c r="N10" s="12"/>
      <c r="O10" s="12"/>
      <c r="P10" s="12"/>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row>
    <row r="11" spans="1:56" s="16" customFormat="1" ht="60" customHeight="1">
      <c r="A11" s="10">
        <v>4</v>
      </c>
      <c r="B11" s="11" t="s">
        <v>13</v>
      </c>
      <c r="C11" s="10">
        <v>959</v>
      </c>
      <c r="D11" s="10">
        <v>3130</v>
      </c>
      <c r="E11" s="36" t="s">
        <v>14</v>
      </c>
      <c r="F11" s="36">
        <f>C11+267</f>
        <v>1226</v>
      </c>
      <c r="G11" s="36">
        <f>D11+1146</f>
        <v>4276</v>
      </c>
      <c r="H11" s="32" t="s">
        <v>178</v>
      </c>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row>
    <row r="12" spans="1:56" s="16" customFormat="1" ht="60" customHeight="1">
      <c r="A12" s="10">
        <v>5</v>
      </c>
      <c r="B12" s="11" t="s">
        <v>15</v>
      </c>
      <c r="C12" s="10">
        <v>548</v>
      </c>
      <c r="D12" s="10">
        <v>2279</v>
      </c>
      <c r="E12" s="36"/>
      <c r="F12" s="36"/>
      <c r="G12" s="36"/>
      <c r="H12" s="32"/>
      <c r="Q12" s="14"/>
      <c r="R12" s="16" t="s">
        <v>16</v>
      </c>
      <c r="S12" s="16" t="s">
        <v>17</v>
      </c>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row>
    <row r="13" spans="1:56" s="17" customFormat="1" ht="36.75" customHeight="1">
      <c r="A13" s="10">
        <v>6</v>
      </c>
      <c r="B13" s="11" t="s">
        <v>18</v>
      </c>
      <c r="C13" s="10">
        <v>447</v>
      </c>
      <c r="D13" s="10">
        <v>1215</v>
      </c>
      <c r="E13" s="36" t="s">
        <v>19</v>
      </c>
      <c r="F13" s="36">
        <f>C13+C14+C15+14</f>
        <v>1014</v>
      </c>
      <c r="G13" s="36">
        <f>D13+D14+D15+42</f>
        <v>2541</v>
      </c>
      <c r="H13" s="32" t="s">
        <v>179</v>
      </c>
      <c r="I13" s="12"/>
      <c r="J13" s="12"/>
      <c r="K13" s="12"/>
      <c r="L13" s="12"/>
      <c r="M13" s="12"/>
      <c r="N13" s="12"/>
      <c r="O13" s="12"/>
      <c r="P13" s="12"/>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row>
    <row r="14" spans="1:56" s="17" customFormat="1" ht="36.75" customHeight="1">
      <c r="A14" s="10">
        <v>7</v>
      </c>
      <c r="B14" s="11" t="s">
        <v>20</v>
      </c>
      <c r="C14" s="10">
        <v>268</v>
      </c>
      <c r="D14" s="10">
        <v>623</v>
      </c>
      <c r="E14" s="36"/>
      <c r="F14" s="36"/>
      <c r="G14" s="36"/>
      <c r="H14" s="32"/>
      <c r="I14" s="12"/>
      <c r="J14" s="12"/>
      <c r="K14" s="12"/>
      <c r="L14" s="12"/>
      <c r="M14" s="12"/>
      <c r="N14" s="12"/>
      <c r="O14" s="12"/>
      <c r="P14" s="12"/>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row>
    <row r="15" spans="1:56" s="17" customFormat="1" ht="36.75" customHeight="1">
      <c r="A15" s="10">
        <v>8</v>
      </c>
      <c r="B15" s="11" t="s">
        <v>21</v>
      </c>
      <c r="C15" s="10">
        <v>285</v>
      </c>
      <c r="D15" s="10">
        <v>661</v>
      </c>
      <c r="E15" s="36"/>
      <c r="F15" s="36"/>
      <c r="G15" s="36"/>
      <c r="H15" s="32"/>
      <c r="I15" s="12"/>
      <c r="J15" s="12"/>
      <c r="K15" s="12"/>
      <c r="L15" s="12"/>
      <c r="M15" s="12"/>
      <c r="N15" s="12"/>
      <c r="O15" s="12"/>
      <c r="P15" s="12"/>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row>
    <row r="16" spans="1:56" s="17" customFormat="1" ht="43.5" customHeight="1">
      <c r="A16" s="10">
        <v>9</v>
      </c>
      <c r="B16" s="11" t="s">
        <v>22</v>
      </c>
      <c r="C16" s="10">
        <v>442</v>
      </c>
      <c r="D16" s="10">
        <v>1465</v>
      </c>
      <c r="E16" s="36" t="s">
        <v>23</v>
      </c>
      <c r="F16" s="36">
        <v>884</v>
      </c>
      <c r="G16" s="36">
        <v>2885</v>
      </c>
      <c r="H16" s="32" t="s">
        <v>180</v>
      </c>
      <c r="I16" s="12"/>
      <c r="J16" s="12"/>
      <c r="K16" s="12"/>
      <c r="L16" s="12"/>
      <c r="M16" s="12"/>
      <c r="N16" s="12"/>
      <c r="O16" s="12"/>
      <c r="P16" s="12"/>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row>
    <row r="17" spans="1:56" s="17" customFormat="1" ht="43.5" customHeight="1">
      <c r="A17" s="10">
        <v>10</v>
      </c>
      <c r="B17" s="11" t="s">
        <v>24</v>
      </c>
      <c r="C17" s="10">
        <v>442</v>
      </c>
      <c r="D17" s="10">
        <v>1420</v>
      </c>
      <c r="E17" s="36"/>
      <c r="F17" s="36"/>
      <c r="G17" s="36"/>
      <c r="H17" s="32"/>
      <c r="I17" s="12"/>
      <c r="J17" s="12"/>
      <c r="K17" s="12"/>
      <c r="L17" s="12"/>
      <c r="M17" s="12"/>
      <c r="N17" s="12"/>
      <c r="O17" s="12"/>
      <c r="P17" s="12"/>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row>
    <row r="18" spans="1:56" s="17" customFormat="1" ht="47.25" customHeight="1">
      <c r="A18" s="10">
        <v>11</v>
      </c>
      <c r="B18" s="11" t="s">
        <v>25</v>
      </c>
      <c r="C18" s="10">
        <v>471</v>
      </c>
      <c r="D18" s="10">
        <v>1202</v>
      </c>
      <c r="E18" s="36" t="s">
        <v>26</v>
      </c>
      <c r="F18" s="36">
        <v>937</v>
      </c>
      <c r="G18" s="36">
        <v>2707</v>
      </c>
      <c r="H18" s="32" t="s">
        <v>181</v>
      </c>
      <c r="I18" s="12"/>
      <c r="J18" s="12"/>
      <c r="K18" s="12"/>
      <c r="L18" s="12"/>
      <c r="M18" s="12"/>
      <c r="N18" s="12"/>
      <c r="O18" s="12"/>
      <c r="P18" s="12"/>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row>
    <row r="19" spans="1:56" s="17" customFormat="1" ht="47.25" customHeight="1">
      <c r="A19" s="10">
        <v>12</v>
      </c>
      <c r="B19" s="11" t="s">
        <v>27</v>
      </c>
      <c r="C19" s="10">
        <v>466</v>
      </c>
      <c r="D19" s="10">
        <v>1505</v>
      </c>
      <c r="E19" s="36"/>
      <c r="F19" s="36"/>
      <c r="G19" s="36"/>
      <c r="H19" s="32"/>
      <c r="I19" s="12"/>
      <c r="J19" s="12"/>
      <c r="K19" s="12"/>
      <c r="L19" s="12"/>
      <c r="M19" s="12"/>
      <c r="N19" s="12"/>
      <c r="O19" s="12"/>
      <c r="P19" s="12"/>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row>
    <row r="20" spans="1:56" s="17" customFormat="1" ht="39.6" customHeight="1">
      <c r="A20" s="10">
        <v>13</v>
      </c>
      <c r="B20" s="11" t="s">
        <v>28</v>
      </c>
      <c r="C20" s="10">
        <v>467</v>
      </c>
      <c r="D20" s="10">
        <v>895</v>
      </c>
      <c r="E20" s="36" t="s">
        <v>29</v>
      </c>
      <c r="F20" s="36">
        <v>923</v>
      </c>
      <c r="G20" s="36">
        <v>1892</v>
      </c>
      <c r="H20" s="32" t="s">
        <v>182</v>
      </c>
      <c r="I20" s="12"/>
      <c r="J20" s="12"/>
      <c r="K20" s="12"/>
      <c r="L20" s="12"/>
      <c r="M20" s="12"/>
      <c r="N20" s="12"/>
      <c r="O20" s="12"/>
      <c r="P20" s="12"/>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row>
    <row r="21" spans="1:56" s="17" customFormat="1" ht="46.5" customHeight="1">
      <c r="A21" s="10">
        <v>14</v>
      </c>
      <c r="B21" s="11" t="s">
        <v>30</v>
      </c>
      <c r="C21" s="10">
        <v>456</v>
      </c>
      <c r="D21" s="10">
        <v>997</v>
      </c>
      <c r="E21" s="36"/>
      <c r="F21" s="36"/>
      <c r="G21" s="36"/>
      <c r="H21" s="32"/>
      <c r="I21" s="12"/>
      <c r="J21" s="12"/>
      <c r="K21" s="12"/>
      <c r="L21" s="12"/>
      <c r="M21" s="12"/>
      <c r="N21" s="12"/>
      <c r="O21" s="12"/>
      <c r="P21" s="12"/>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row>
    <row r="22" spans="1:56" s="17" customFormat="1" ht="45" customHeight="1">
      <c r="A22" s="10">
        <v>15</v>
      </c>
      <c r="B22" s="11" t="s">
        <v>31</v>
      </c>
      <c r="C22" s="10">
        <v>401</v>
      </c>
      <c r="D22" s="10">
        <v>1414</v>
      </c>
      <c r="E22" s="36" t="s">
        <v>32</v>
      </c>
      <c r="F22" s="36">
        <v>815</v>
      </c>
      <c r="G22" s="36">
        <v>2511</v>
      </c>
      <c r="H22" s="32" t="s">
        <v>183</v>
      </c>
      <c r="I22" s="12"/>
      <c r="J22" s="12"/>
      <c r="K22" s="12"/>
      <c r="L22" s="12"/>
      <c r="M22" s="12"/>
      <c r="N22" s="12"/>
      <c r="O22" s="12"/>
      <c r="P22" s="12"/>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row>
    <row r="23" spans="1:56" s="17" customFormat="1" ht="45" customHeight="1">
      <c r="A23" s="10">
        <v>16</v>
      </c>
      <c r="B23" s="11" t="s">
        <v>33</v>
      </c>
      <c r="C23" s="10">
        <v>414</v>
      </c>
      <c r="D23" s="10">
        <v>1097</v>
      </c>
      <c r="E23" s="36"/>
      <c r="F23" s="36"/>
      <c r="G23" s="36"/>
      <c r="H23" s="32"/>
      <c r="I23" s="12"/>
      <c r="J23" s="12"/>
      <c r="K23" s="12"/>
      <c r="L23" s="12"/>
      <c r="M23" s="12"/>
      <c r="N23" s="12"/>
      <c r="O23" s="12"/>
      <c r="P23" s="12"/>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s="17" customFormat="1" ht="37.5" customHeight="1">
      <c r="A24" s="10">
        <v>17</v>
      </c>
      <c r="B24" s="11" t="s">
        <v>34</v>
      </c>
      <c r="C24" s="10">
        <v>390</v>
      </c>
      <c r="D24" s="10">
        <v>1200</v>
      </c>
      <c r="E24" s="36" t="s">
        <v>35</v>
      </c>
      <c r="F24" s="36">
        <v>922</v>
      </c>
      <c r="G24" s="36">
        <v>2890</v>
      </c>
      <c r="H24" s="32" t="s">
        <v>184</v>
      </c>
      <c r="I24" s="12"/>
      <c r="J24" s="12"/>
      <c r="K24" s="12"/>
      <c r="L24" s="12"/>
      <c r="M24" s="12"/>
      <c r="N24" s="12"/>
      <c r="O24" s="12"/>
      <c r="P24" s="12"/>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row>
    <row r="25" spans="1:56" s="17" customFormat="1" ht="54.75" customHeight="1">
      <c r="A25" s="10">
        <v>18</v>
      </c>
      <c r="B25" s="11" t="s">
        <v>36</v>
      </c>
      <c r="C25" s="10">
        <v>532</v>
      </c>
      <c r="D25" s="10">
        <v>1690</v>
      </c>
      <c r="E25" s="36"/>
      <c r="F25" s="36"/>
      <c r="G25" s="36"/>
      <c r="H25" s="32"/>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row>
    <row r="26" spans="1:56" s="17" customFormat="1" ht="91.5" customHeight="1">
      <c r="A26" s="10">
        <v>19</v>
      </c>
      <c r="B26" s="11" t="s">
        <v>37</v>
      </c>
      <c r="C26" s="10">
        <v>806</v>
      </c>
      <c r="D26" s="10">
        <v>2677</v>
      </c>
      <c r="E26" s="10" t="s">
        <v>38</v>
      </c>
      <c r="F26" s="18">
        <f>440+200+15</f>
        <v>655</v>
      </c>
      <c r="G26" s="10">
        <f>1540</f>
        <v>1540</v>
      </c>
      <c r="H26" s="29" t="s">
        <v>185</v>
      </c>
      <c r="I26" s="19"/>
      <c r="J26" s="19"/>
      <c r="K26" s="19"/>
      <c r="L26" s="19"/>
      <c r="M26" s="19"/>
      <c r="N26" s="19"/>
      <c r="O26" s="19"/>
      <c r="P26" s="19"/>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row>
    <row r="27" spans="1:56" s="17" customFormat="1" ht="63.75" customHeight="1">
      <c r="A27" s="10">
        <v>20</v>
      </c>
      <c r="B27" s="11" t="s">
        <v>39</v>
      </c>
      <c r="C27" s="10">
        <v>575</v>
      </c>
      <c r="D27" s="10">
        <v>1767</v>
      </c>
      <c r="E27" s="36" t="s">
        <v>40</v>
      </c>
      <c r="F27" s="36">
        <v>809</v>
      </c>
      <c r="G27" s="36">
        <v>2445</v>
      </c>
      <c r="H27" s="32" t="s">
        <v>186</v>
      </c>
      <c r="I27" s="12"/>
      <c r="J27" s="12"/>
      <c r="K27" s="12"/>
      <c r="L27" s="12"/>
      <c r="M27" s="12"/>
      <c r="N27" s="12"/>
      <c r="O27" s="12"/>
      <c r="P27" s="12"/>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row>
    <row r="28" spans="1:56" s="17" customFormat="1" ht="63.75" customHeight="1">
      <c r="A28" s="10">
        <v>21</v>
      </c>
      <c r="B28" s="11" t="s">
        <v>41</v>
      </c>
      <c r="C28" s="10">
        <v>320</v>
      </c>
      <c r="D28" s="10">
        <v>1051</v>
      </c>
      <c r="E28" s="36"/>
      <c r="F28" s="36"/>
      <c r="G28" s="36"/>
      <c r="H28" s="32"/>
      <c r="I28" s="12"/>
      <c r="J28" s="12"/>
      <c r="K28" s="12"/>
      <c r="L28" s="12"/>
      <c r="M28" s="12"/>
      <c r="N28" s="12"/>
      <c r="O28" s="12"/>
      <c r="P28" s="12"/>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row>
    <row r="29" spans="1:56" s="16" customFormat="1" ht="96.75" customHeight="1">
      <c r="A29" s="10">
        <v>22</v>
      </c>
      <c r="B29" s="11" t="s">
        <v>42</v>
      </c>
      <c r="C29" s="10">
        <v>1029</v>
      </c>
      <c r="D29" s="10">
        <v>3112</v>
      </c>
      <c r="E29" s="10" t="s">
        <v>43</v>
      </c>
      <c r="F29" s="10">
        <v>806</v>
      </c>
      <c r="G29" s="10">
        <v>2315</v>
      </c>
      <c r="H29" s="29" t="s">
        <v>187</v>
      </c>
      <c r="Q29" s="14"/>
      <c r="R29" s="16" t="s">
        <v>44</v>
      </c>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row>
    <row r="30" spans="1:56" s="16" customFormat="1" ht="126.75" customHeight="1">
      <c r="A30" s="10">
        <v>23</v>
      </c>
      <c r="B30" s="11" t="s">
        <v>45</v>
      </c>
      <c r="C30" s="10">
        <v>561</v>
      </c>
      <c r="D30" s="10">
        <v>2198</v>
      </c>
      <c r="E30" s="10" t="s">
        <v>46</v>
      </c>
      <c r="F30" s="10">
        <v>748</v>
      </c>
      <c r="G30" s="10">
        <v>2550</v>
      </c>
      <c r="H30" s="29" t="s">
        <v>188</v>
      </c>
      <c r="I30" s="20"/>
      <c r="J30" s="20"/>
      <c r="K30" s="20"/>
      <c r="L30" s="20"/>
      <c r="M30" s="20"/>
      <c r="N30" s="20"/>
      <c r="O30" s="20"/>
      <c r="P30" s="20"/>
      <c r="Q30" s="14"/>
      <c r="R30" s="14"/>
      <c r="S30" s="16" t="s">
        <v>47</v>
      </c>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row>
    <row r="31" spans="1:56" s="16" customFormat="1" ht="103.5" customHeight="1">
      <c r="A31" s="10">
        <v>24</v>
      </c>
      <c r="B31" s="11" t="s">
        <v>48</v>
      </c>
      <c r="C31" s="10">
        <v>622</v>
      </c>
      <c r="D31" s="10">
        <v>1975</v>
      </c>
      <c r="E31" s="10" t="s">
        <v>49</v>
      </c>
      <c r="F31" s="10">
        <v>1005</v>
      </c>
      <c r="G31" s="10">
        <v>3627</v>
      </c>
      <c r="H31" s="29" t="s">
        <v>189</v>
      </c>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row>
    <row r="32" spans="1:56" s="16" customFormat="1" ht="93" customHeight="1">
      <c r="A32" s="10">
        <v>25</v>
      </c>
      <c r="B32" s="11" t="s">
        <v>50</v>
      </c>
      <c r="C32" s="10">
        <v>393</v>
      </c>
      <c r="D32" s="10">
        <v>1399</v>
      </c>
      <c r="E32" s="10" t="s">
        <v>51</v>
      </c>
      <c r="F32" s="10">
        <f>393+370</f>
        <v>763</v>
      </c>
      <c r="G32" s="10">
        <v>2836</v>
      </c>
      <c r="H32" s="29" t="s">
        <v>190</v>
      </c>
      <c r="I32" s="12"/>
      <c r="J32" s="12"/>
      <c r="K32" s="12"/>
      <c r="L32" s="12"/>
      <c r="M32" s="12"/>
      <c r="N32" s="12"/>
      <c r="O32" s="12"/>
      <c r="P32" s="12"/>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row>
    <row r="33" spans="1:56" s="16" customFormat="1" ht="85.5" customHeight="1">
      <c r="A33" s="10">
        <v>26</v>
      </c>
      <c r="B33" s="11" t="s">
        <v>52</v>
      </c>
      <c r="C33" s="10">
        <v>514</v>
      </c>
      <c r="D33" s="10">
        <v>1615</v>
      </c>
      <c r="E33" s="10" t="s">
        <v>53</v>
      </c>
      <c r="F33" s="10">
        <v>700</v>
      </c>
      <c r="G33" s="10">
        <v>2300</v>
      </c>
      <c r="H33" s="29" t="s">
        <v>191</v>
      </c>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row>
    <row r="34" spans="1:56" s="16" customFormat="1" ht="102.75" customHeight="1">
      <c r="A34" s="10">
        <v>27</v>
      </c>
      <c r="B34" s="11" t="s">
        <v>54</v>
      </c>
      <c r="C34" s="10">
        <v>631</v>
      </c>
      <c r="D34" s="10">
        <v>1879</v>
      </c>
      <c r="E34" s="10" t="s">
        <v>55</v>
      </c>
      <c r="F34" s="10">
        <f>480+250</f>
        <v>730</v>
      </c>
      <c r="G34" s="10">
        <v>2920</v>
      </c>
      <c r="H34" s="29" t="s">
        <v>192</v>
      </c>
      <c r="I34" s="12"/>
      <c r="J34" s="12"/>
      <c r="K34" s="12"/>
      <c r="L34" s="12"/>
      <c r="M34" s="12"/>
      <c r="N34" s="12"/>
      <c r="O34" s="12"/>
      <c r="P34" s="12"/>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row>
    <row r="35" spans="1:56" s="16" customFormat="1" ht="122.25" customHeight="1">
      <c r="A35" s="10">
        <v>28</v>
      </c>
      <c r="B35" s="11" t="s">
        <v>56</v>
      </c>
      <c r="C35" s="10">
        <v>745</v>
      </c>
      <c r="D35" s="10">
        <v>2675</v>
      </c>
      <c r="E35" s="10" t="s">
        <v>57</v>
      </c>
      <c r="F35" s="10">
        <f>206+40+729</f>
        <v>975</v>
      </c>
      <c r="G35" s="10">
        <f>689+139+2469</f>
        <v>3297</v>
      </c>
      <c r="H35" s="29" t="s">
        <v>193</v>
      </c>
      <c r="Q35" s="14"/>
      <c r="R35" s="16" t="s">
        <v>58</v>
      </c>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row>
    <row r="36" spans="1:56" s="17" customFormat="1" ht="144" customHeight="1">
      <c r="A36" s="10"/>
      <c r="B36" s="11" t="s">
        <v>59</v>
      </c>
      <c r="C36" s="10">
        <v>706</v>
      </c>
      <c r="D36" s="10">
        <v>2275</v>
      </c>
      <c r="E36" s="10" t="s">
        <v>60</v>
      </c>
      <c r="F36" s="10">
        <f>90+300+595</f>
        <v>985</v>
      </c>
      <c r="G36" s="10">
        <v>2830</v>
      </c>
      <c r="H36" s="29" t="s">
        <v>194</v>
      </c>
      <c r="I36" s="19"/>
      <c r="J36" s="19"/>
      <c r="K36" s="19"/>
      <c r="L36" s="19"/>
      <c r="M36" s="19"/>
      <c r="N36" s="19"/>
      <c r="O36" s="19"/>
      <c r="P36" s="19"/>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row>
    <row r="37" spans="1:56" s="17" customFormat="1" ht="131.25" customHeight="1">
      <c r="A37" s="10"/>
      <c r="B37" s="11" t="s">
        <v>37</v>
      </c>
      <c r="C37" s="10">
        <v>806</v>
      </c>
      <c r="D37" s="10">
        <v>2677</v>
      </c>
      <c r="E37" s="10" t="s">
        <v>61</v>
      </c>
      <c r="F37" s="10">
        <v>706</v>
      </c>
      <c r="G37" s="10">
        <v>2358</v>
      </c>
      <c r="H37" s="29" t="s">
        <v>195</v>
      </c>
      <c r="I37" s="19"/>
      <c r="J37" s="19"/>
      <c r="K37" s="19"/>
      <c r="L37" s="19"/>
      <c r="M37" s="19"/>
      <c r="N37" s="19"/>
      <c r="O37" s="19"/>
      <c r="P37" s="19"/>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row>
    <row r="38" spans="1:56" s="17" customFormat="1" ht="42" customHeight="1">
      <c r="A38" s="10">
        <v>29</v>
      </c>
      <c r="B38" s="11" t="s">
        <v>62</v>
      </c>
      <c r="C38" s="10">
        <v>264</v>
      </c>
      <c r="D38" s="10">
        <v>689</v>
      </c>
      <c r="E38" s="36" t="s">
        <v>63</v>
      </c>
      <c r="F38" s="36">
        <v>894</v>
      </c>
      <c r="G38" s="36">
        <v>2166</v>
      </c>
      <c r="H38" s="32" t="s">
        <v>196</v>
      </c>
      <c r="I38" s="12"/>
      <c r="J38" s="12"/>
      <c r="K38" s="12"/>
      <c r="L38" s="12"/>
      <c r="M38" s="12"/>
      <c r="N38" s="12"/>
      <c r="O38" s="12"/>
      <c r="P38" s="12"/>
      <c r="Q38" s="14"/>
      <c r="R38" s="14"/>
      <c r="S38" s="14"/>
      <c r="T38" s="14"/>
      <c r="U38" s="14"/>
      <c r="V38" s="14"/>
      <c r="W38" s="14"/>
      <c r="X38" s="14"/>
      <c r="Y38" s="14"/>
      <c r="Z38" s="14"/>
      <c r="AA38" s="14"/>
      <c r="AB38" s="14"/>
      <c r="AC38" s="14"/>
      <c r="AD38" s="21" t="s">
        <v>172</v>
      </c>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row>
    <row r="39" spans="1:56" s="17" customFormat="1" ht="42" customHeight="1">
      <c r="A39" s="10">
        <v>30</v>
      </c>
      <c r="B39" s="11" t="s">
        <v>64</v>
      </c>
      <c r="C39" s="10">
        <v>422</v>
      </c>
      <c r="D39" s="10">
        <v>1477</v>
      </c>
      <c r="E39" s="36"/>
      <c r="F39" s="36"/>
      <c r="G39" s="36"/>
      <c r="H39" s="32"/>
      <c r="I39" s="12"/>
      <c r="J39" s="12"/>
      <c r="K39" s="12"/>
      <c r="L39" s="12"/>
      <c r="M39" s="12"/>
      <c r="N39" s="12"/>
      <c r="O39" s="12"/>
      <c r="P39" s="12"/>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row>
    <row r="40" spans="1:56" s="17" customFormat="1" ht="42" customHeight="1">
      <c r="A40" s="10">
        <v>31</v>
      </c>
      <c r="B40" s="11" t="s">
        <v>65</v>
      </c>
      <c r="C40" s="10">
        <v>399</v>
      </c>
      <c r="D40" s="10">
        <v>1196</v>
      </c>
      <c r="E40" s="36"/>
      <c r="F40" s="36"/>
      <c r="G40" s="36"/>
      <c r="H40" s="32"/>
      <c r="I40" s="19"/>
      <c r="J40" s="19"/>
      <c r="K40" s="19"/>
      <c r="L40" s="19"/>
      <c r="M40" s="19"/>
      <c r="N40" s="19"/>
      <c r="O40" s="19"/>
      <c r="P40" s="19"/>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row>
    <row r="41" spans="1:56" s="16" customFormat="1" ht="42.75" customHeight="1">
      <c r="A41" s="10">
        <v>32</v>
      </c>
      <c r="B41" s="11" t="s">
        <v>59</v>
      </c>
      <c r="C41" s="10">
        <v>706</v>
      </c>
      <c r="D41" s="10">
        <v>2275</v>
      </c>
      <c r="E41" s="36" t="s">
        <v>66</v>
      </c>
      <c r="F41" s="36">
        <v>1009</v>
      </c>
      <c r="G41" s="36">
        <v>2868</v>
      </c>
      <c r="H41" s="32" t="s">
        <v>197</v>
      </c>
      <c r="R41" s="16" t="s">
        <v>67</v>
      </c>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row>
    <row r="42" spans="1:56" s="16" customFormat="1" ht="42.75" customHeight="1">
      <c r="A42" s="10">
        <v>33</v>
      </c>
      <c r="B42" s="11" t="s">
        <v>68</v>
      </c>
      <c r="C42" s="10">
        <v>935</v>
      </c>
      <c r="D42" s="10">
        <v>2909</v>
      </c>
      <c r="E42" s="36"/>
      <c r="F42" s="36"/>
      <c r="G42" s="36"/>
      <c r="H42" s="32"/>
      <c r="Q42" s="16" t="s">
        <v>173</v>
      </c>
      <c r="R42" s="13" t="s">
        <v>69</v>
      </c>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row>
    <row r="43" spans="1:56" s="16" customFormat="1" ht="42.75" customHeight="1">
      <c r="A43" s="10">
        <v>34</v>
      </c>
      <c r="B43" s="11" t="s">
        <v>70</v>
      </c>
      <c r="C43" s="10">
        <v>635</v>
      </c>
      <c r="D43" s="10">
        <v>2457</v>
      </c>
      <c r="E43" s="36"/>
      <c r="F43" s="36"/>
      <c r="G43" s="36"/>
      <c r="H43" s="32"/>
      <c r="Q43" s="14"/>
      <c r="R43" s="16" t="s">
        <v>71</v>
      </c>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row>
    <row r="44" spans="1:56" s="17" customFormat="1" ht="72" customHeight="1">
      <c r="A44" s="10">
        <v>35</v>
      </c>
      <c r="B44" s="11" t="s">
        <v>72</v>
      </c>
      <c r="C44" s="10">
        <v>287</v>
      </c>
      <c r="D44" s="10">
        <v>781</v>
      </c>
      <c r="E44" s="36" t="s">
        <v>73</v>
      </c>
      <c r="F44" s="36">
        <f>267+190+100+200+150</f>
        <v>907</v>
      </c>
      <c r="G44" s="36">
        <v>2816</v>
      </c>
      <c r="H44" s="32" t="s">
        <v>198</v>
      </c>
      <c r="I44" s="12"/>
      <c r="J44" s="12"/>
      <c r="K44" s="12"/>
      <c r="L44" s="12"/>
      <c r="M44" s="12"/>
      <c r="N44" s="12"/>
      <c r="O44" s="12"/>
      <c r="P44" s="12"/>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row>
    <row r="45" spans="1:56" s="17" customFormat="1" ht="72" customHeight="1">
      <c r="A45" s="10">
        <v>36</v>
      </c>
      <c r="B45" s="11" t="s">
        <v>74</v>
      </c>
      <c r="C45" s="10">
        <v>267</v>
      </c>
      <c r="D45" s="10">
        <v>806</v>
      </c>
      <c r="E45" s="36"/>
      <c r="F45" s="36"/>
      <c r="G45" s="36"/>
      <c r="H45" s="32"/>
      <c r="I45" s="12"/>
      <c r="J45" s="12"/>
      <c r="K45" s="12"/>
      <c r="L45" s="12"/>
      <c r="M45" s="12"/>
      <c r="N45" s="12"/>
      <c r="O45" s="12"/>
      <c r="P45" s="12"/>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row>
    <row r="46" spans="1:56" s="16" customFormat="1" ht="54.75" customHeight="1">
      <c r="A46" s="10">
        <v>37</v>
      </c>
      <c r="B46" s="11" t="s">
        <v>75</v>
      </c>
      <c r="C46" s="10">
        <v>517</v>
      </c>
      <c r="D46" s="10">
        <v>2015</v>
      </c>
      <c r="E46" s="36" t="s">
        <v>76</v>
      </c>
      <c r="F46" s="36">
        <v>931</v>
      </c>
      <c r="G46" s="36">
        <v>3315</v>
      </c>
      <c r="H46" s="32" t="s">
        <v>199</v>
      </c>
      <c r="R46" s="16" t="s">
        <v>77</v>
      </c>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row>
    <row r="47" spans="1:56" s="17" customFormat="1" ht="54.75" customHeight="1">
      <c r="A47" s="10">
        <v>38</v>
      </c>
      <c r="B47" s="11" t="s">
        <v>78</v>
      </c>
      <c r="C47" s="10">
        <v>254</v>
      </c>
      <c r="D47" s="10">
        <v>912</v>
      </c>
      <c r="E47" s="36"/>
      <c r="F47" s="36"/>
      <c r="G47" s="36"/>
      <c r="H47" s="32"/>
      <c r="I47" s="12"/>
      <c r="J47" s="12"/>
      <c r="K47" s="12"/>
      <c r="L47" s="12"/>
      <c r="M47" s="12"/>
      <c r="N47" s="12"/>
      <c r="O47" s="12"/>
      <c r="P47" s="12"/>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row>
    <row r="48" spans="1:56" s="16" customFormat="1" ht="54.75" customHeight="1">
      <c r="A48" s="10">
        <v>39</v>
      </c>
      <c r="B48" s="11" t="s">
        <v>79</v>
      </c>
      <c r="C48" s="10">
        <v>312</v>
      </c>
      <c r="D48" s="10">
        <v>817</v>
      </c>
      <c r="E48" s="36"/>
      <c r="F48" s="36"/>
      <c r="G48" s="36"/>
      <c r="H48" s="32"/>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row>
    <row r="49" spans="1:56" s="16" customFormat="1" ht="92.25" customHeight="1">
      <c r="A49" s="10">
        <v>40</v>
      </c>
      <c r="B49" s="11" t="s">
        <v>80</v>
      </c>
      <c r="C49" s="10">
        <v>886</v>
      </c>
      <c r="D49" s="10">
        <v>3166</v>
      </c>
      <c r="E49" s="10" t="s">
        <v>81</v>
      </c>
      <c r="F49" s="10">
        <v>716</v>
      </c>
      <c r="G49" s="10">
        <v>2486</v>
      </c>
      <c r="H49" s="29" t="s">
        <v>200</v>
      </c>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row>
    <row r="50" spans="1:56" s="16" customFormat="1" ht="90" customHeight="1">
      <c r="A50" s="10">
        <v>41</v>
      </c>
      <c r="B50" s="11" t="s">
        <v>82</v>
      </c>
      <c r="C50" s="10">
        <v>561</v>
      </c>
      <c r="D50" s="10">
        <v>1625</v>
      </c>
      <c r="E50" s="10" t="s">
        <v>83</v>
      </c>
      <c r="F50" s="10">
        <v>714</v>
      </c>
      <c r="G50" s="10">
        <v>2350</v>
      </c>
      <c r="H50" s="29" t="s">
        <v>201</v>
      </c>
      <c r="I50" s="12"/>
      <c r="J50" s="12"/>
      <c r="K50" s="12"/>
      <c r="L50" s="12"/>
      <c r="M50" s="12"/>
      <c r="N50" s="12"/>
      <c r="O50" s="12"/>
      <c r="P50" s="12"/>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row>
    <row r="51" spans="1:56" s="17" customFormat="1" ht="48.75" customHeight="1">
      <c r="A51" s="30">
        <v>42</v>
      </c>
      <c r="B51" s="11" t="s">
        <v>86</v>
      </c>
      <c r="C51" s="10">
        <v>554</v>
      </c>
      <c r="D51" s="10">
        <v>1391</v>
      </c>
      <c r="E51" s="45" t="s">
        <v>85</v>
      </c>
      <c r="F51" s="36">
        <v>1162</v>
      </c>
      <c r="G51" s="36">
        <v>3703</v>
      </c>
      <c r="H51" s="32" t="s">
        <v>203</v>
      </c>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row>
    <row r="52" spans="1:56" s="17" customFormat="1" ht="48.75" customHeight="1">
      <c r="A52" s="30">
        <v>43</v>
      </c>
      <c r="B52" s="11" t="s">
        <v>88</v>
      </c>
      <c r="C52" s="10">
        <v>608</v>
      </c>
      <c r="D52" s="10">
        <v>2312</v>
      </c>
      <c r="E52" s="36"/>
      <c r="F52" s="36"/>
      <c r="G52" s="36"/>
      <c r="H52" s="32"/>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row>
    <row r="53" spans="1:56" s="16" customFormat="1" ht="99" customHeight="1">
      <c r="A53" s="10">
        <v>42</v>
      </c>
      <c r="B53" s="11" t="s">
        <v>84</v>
      </c>
      <c r="C53" s="10">
        <v>239</v>
      </c>
      <c r="D53" s="10">
        <v>900</v>
      </c>
      <c r="E53" s="44" t="s">
        <v>87</v>
      </c>
      <c r="F53" s="10">
        <f>239+232+240</f>
        <v>711</v>
      </c>
      <c r="G53" s="10">
        <v>2340</v>
      </c>
      <c r="H53" s="29" t="s">
        <v>202</v>
      </c>
      <c r="I53" s="12"/>
      <c r="J53" s="12"/>
      <c r="K53" s="12"/>
      <c r="L53" s="12"/>
      <c r="M53" s="12"/>
      <c r="N53" s="12"/>
      <c r="O53" s="12"/>
      <c r="P53" s="12"/>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row>
    <row r="54" spans="1:56" s="17" customFormat="1" ht="105" customHeight="1">
      <c r="A54" s="10">
        <v>45</v>
      </c>
      <c r="B54" s="11" t="s">
        <v>89</v>
      </c>
      <c r="C54" s="10">
        <v>666</v>
      </c>
      <c r="D54" s="10">
        <v>2457</v>
      </c>
      <c r="E54" s="10" t="s">
        <v>90</v>
      </c>
      <c r="F54" s="10">
        <f>666+36</f>
        <v>702</v>
      </c>
      <c r="G54" s="10">
        <v>2692</v>
      </c>
      <c r="H54" s="29" t="s">
        <v>204</v>
      </c>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row>
    <row r="55" spans="1:56" s="17" customFormat="1" ht="56.25" customHeight="1">
      <c r="A55" s="10">
        <v>46</v>
      </c>
      <c r="B55" s="11" t="s">
        <v>91</v>
      </c>
      <c r="C55" s="10">
        <v>411</v>
      </c>
      <c r="D55" s="10">
        <v>1548</v>
      </c>
      <c r="E55" s="36" t="s">
        <v>92</v>
      </c>
      <c r="F55" s="36">
        <v>910</v>
      </c>
      <c r="G55" s="36">
        <f>D55+D56</f>
        <v>3025</v>
      </c>
      <c r="H55" s="32" t="s">
        <v>205</v>
      </c>
      <c r="I55" s="12"/>
      <c r="J55" s="12"/>
      <c r="K55" s="12"/>
      <c r="L55" s="12"/>
      <c r="M55" s="12"/>
      <c r="N55" s="12"/>
      <c r="O55" s="12"/>
      <c r="P55" s="12"/>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row>
    <row r="56" spans="1:56" s="17" customFormat="1" ht="56.25" customHeight="1">
      <c r="A56" s="10">
        <v>47</v>
      </c>
      <c r="B56" s="11" t="s">
        <v>93</v>
      </c>
      <c r="C56" s="10">
        <v>416</v>
      </c>
      <c r="D56" s="10">
        <v>1477</v>
      </c>
      <c r="E56" s="36"/>
      <c r="F56" s="36"/>
      <c r="G56" s="36"/>
      <c r="H56" s="32"/>
      <c r="I56" s="12"/>
      <c r="J56" s="12"/>
      <c r="K56" s="12"/>
      <c r="L56" s="12"/>
      <c r="M56" s="12"/>
      <c r="N56" s="12"/>
      <c r="O56" s="12"/>
      <c r="P56" s="12"/>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row>
    <row r="57" spans="1:56" s="17" customFormat="1" ht="37.5" customHeight="1">
      <c r="A57" s="10">
        <v>48</v>
      </c>
      <c r="B57" s="11" t="s">
        <v>94</v>
      </c>
      <c r="C57" s="10">
        <v>232</v>
      </c>
      <c r="D57" s="10">
        <v>705</v>
      </c>
      <c r="E57" s="36" t="s">
        <v>95</v>
      </c>
      <c r="F57" s="36">
        <v>1140</v>
      </c>
      <c r="G57" s="36">
        <v>4996</v>
      </c>
      <c r="H57" s="32" t="s">
        <v>206</v>
      </c>
      <c r="I57" s="12"/>
      <c r="J57" s="12"/>
      <c r="K57" s="12"/>
      <c r="L57" s="12"/>
      <c r="M57" s="12"/>
      <c r="N57" s="12"/>
      <c r="O57" s="12"/>
      <c r="P57" s="12"/>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row>
    <row r="58" spans="1:56" s="17" customFormat="1" ht="37.5" customHeight="1">
      <c r="A58" s="10">
        <v>49</v>
      </c>
      <c r="B58" s="11" t="s">
        <v>96</v>
      </c>
      <c r="C58" s="10">
        <v>305</v>
      </c>
      <c r="D58" s="10">
        <v>972</v>
      </c>
      <c r="E58" s="36"/>
      <c r="F58" s="36"/>
      <c r="G58" s="36"/>
      <c r="H58" s="32"/>
      <c r="I58" s="12"/>
      <c r="J58" s="12"/>
      <c r="K58" s="12"/>
      <c r="L58" s="12"/>
      <c r="M58" s="12"/>
      <c r="N58" s="12"/>
      <c r="O58" s="12"/>
      <c r="P58" s="12"/>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row>
    <row r="59" spans="1:56" s="17" customFormat="1" ht="37.5" customHeight="1">
      <c r="A59" s="10">
        <v>50</v>
      </c>
      <c r="B59" s="11" t="s">
        <v>97</v>
      </c>
      <c r="C59" s="10">
        <v>299</v>
      </c>
      <c r="D59" s="10">
        <v>700</v>
      </c>
      <c r="E59" s="36"/>
      <c r="F59" s="36"/>
      <c r="G59" s="36"/>
      <c r="H59" s="32"/>
      <c r="I59" s="22"/>
      <c r="J59" s="22"/>
      <c r="K59" s="22"/>
      <c r="L59" s="22"/>
      <c r="M59" s="22"/>
      <c r="N59" s="22"/>
      <c r="O59" s="22"/>
      <c r="P59" s="22"/>
      <c r="Q59" s="23" t="s">
        <v>98</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row>
    <row r="60" spans="1:56" s="17" customFormat="1" ht="37.5" customHeight="1">
      <c r="A60" s="10">
        <v>51</v>
      </c>
      <c r="B60" s="11" t="s">
        <v>99</v>
      </c>
      <c r="C60" s="10">
        <v>244</v>
      </c>
      <c r="D60" s="10">
        <v>740</v>
      </c>
      <c r="E60" s="36"/>
      <c r="F60" s="36"/>
      <c r="G60" s="36"/>
      <c r="H60" s="32"/>
      <c r="I60" s="12"/>
      <c r="J60" s="12"/>
      <c r="K60" s="12"/>
      <c r="L60" s="12"/>
      <c r="M60" s="12"/>
      <c r="N60" s="12"/>
      <c r="O60" s="12"/>
      <c r="P60" s="12"/>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row>
    <row r="61" spans="1:56" s="17" customFormat="1" ht="107.25" customHeight="1">
      <c r="A61" s="10">
        <v>52</v>
      </c>
      <c r="B61" s="11" t="s">
        <v>100</v>
      </c>
      <c r="C61" s="10">
        <v>832</v>
      </c>
      <c r="D61" s="10">
        <v>2885</v>
      </c>
      <c r="E61" s="10" t="s">
        <v>101</v>
      </c>
      <c r="F61" s="10">
        <v>1046</v>
      </c>
      <c r="G61" s="10">
        <v>3650</v>
      </c>
      <c r="H61" s="29" t="s">
        <v>207</v>
      </c>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row>
    <row r="62" spans="1:56" s="17" customFormat="1" ht="59.25" customHeight="1">
      <c r="A62" s="10">
        <v>53</v>
      </c>
      <c r="B62" s="11" t="s">
        <v>102</v>
      </c>
      <c r="C62" s="10">
        <v>440</v>
      </c>
      <c r="D62" s="10">
        <v>1331</v>
      </c>
      <c r="E62" s="36" t="s">
        <v>103</v>
      </c>
      <c r="F62" s="36">
        <v>1083</v>
      </c>
      <c r="G62" s="36">
        <v>4332</v>
      </c>
      <c r="H62" s="32" t="s">
        <v>208</v>
      </c>
      <c r="I62" s="19"/>
      <c r="J62" s="19"/>
      <c r="K62" s="19"/>
      <c r="L62" s="19"/>
      <c r="M62" s="19"/>
      <c r="N62" s="19"/>
      <c r="O62" s="19"/>
      <c r="P62" s="19"/>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row>
    <row r="63" spans="1:56" s="17" customFormat="1" ht="59.25" customHeight="1">
      <c r="A63" s="10">
        <v>54</v>
      </c>
      <c r="B63" s="11" t="s">
        <v>104</v>
      </c>
      <c r="C63" s="10">
        <v>592</v>
      </c>
      <c r="D63" s="10">
        <v>2205</v>
      </c>
      <c r="E63" s="36"/>
      <c r="F63" s="36"/>
      <c r="G63" s="36"/>
      <c r="H63" s="32"/>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row>
    <row r="64" spans="1:56" s="17" customFormat="1" ht="123.75" customHeight="1">
      <c r="A64" s="10">
        <v>55</v>
      </c>
      <c r="B64" s="11" t="s">
        <v>105</v>
      </c>
      <c r="C64" s="10">
        <v>704</v>
      </c>
      <c r="D64" s="10">
        <v>2385</v>
      </c>
      <c r="E64" s="10" t="s">
        <v>106</v>
      </c>
      <c r="F64" s="10">
        <f>350+50+320+110</f>
        <v>830</v>
      </c>
      <c r="G64" s="10">
        <v>2545</v>
      </c>
      <c r="H64" s="29" t="s">
        <v>209</v>
      </c>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row>
    <row r="65" spans="1:56" s="16" customFormat="1" ht="48.75" customHeight="1">
      <c r="A65" s="10">
        <v>56</v>
      </c>
      <c r="B65" s="11" t="s">
        <v>107</v>
      </c>
      <c r="C65" s="10">
        <v>555</v>
      </c>
      <c r="D65" s="10">
        <v>1786</v>
      </c>
      <c r="E65" s="36" t="s">
        <v>108</v>
      </c>
      <c r="F65" s="36">
        <v>1232</v>
      </c>
      <c r="G65" s="36">
        <v>3911</v>
      </c>
      <c r="H65" s="32" t="s">
        <v>210</v>
      </c>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row>
    <row r="66" spans="1:56" s="16" customFormat="1" ht="48.75" customHeight="1">
      <c r="A66" s="10">
        <v>57</v>
      </c>
      <c r="B66" s="11" t="s">
        <v>109</v>
      </c>
      <c r="C66" s="10">
        <v>677</v>
      </c>
      <c r="D66" s="10">
        <v>2125</v>
      </c>
      <c r="E66" s="36"/>
      <c r="F66" s="36"/>
      <c r="G66" s="36"/>
      <c r="H66" s="32"/>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row>
    <row r="67" spans="1:56" s="16" customFormat="1" ht="59.1" customHeight="1">
      <c r="A67" s="10">
        <v>58</v>
      </c>
      <c r="B67" s="11" t="s">
        <v>110</v>
      </c>
      <c r="C67" s="10">
        <v>438</v>
      </c>
      <c r="D67" s="10">
        <v>1582</v>
      </c>
      <c r="E67" s="36" t="s">
        <v>111</v>
      </c>
      <c r="F67" s="36">
        <f>C67+C68</f>
        <v>816</v>
      </c>
      <c r="G67" s="36">
        <f>D67+D68</f>
        <v>2990</v>
      </c>
      <c r="H67" s="32" t="s">
        <v>211</v>
      </c>
      <c r="I67" s="12"/>
      <c r="J67" s="12"/>
      <c r="K67" s="12"/>
      <c r="L67" s="12"/>
      <c r="M67" s="12"/>
      <c r="N67" s="12"/>
      <c r="O67" s="12"/>
      <c r="P67" s="12"/>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row>
    <row r="68" spans="1:56" s="16" customFormat="1" ht="45.75" customHeight="1">
      <c r="A68" s="10">
        <v>59</v>
      </c>
      <c r="B68" s="11" t="s">
        <v>112</v>
      </c>
      <c r="C68" s="10">
        <v>378</v>
      </c>
      <c r="D68" s="10">
        <v>1408</v>
      </c>
      <c r="E68" s="36"/>
      <c r="F68" s="36"/>
      <c r="G68" s="36"/>
      <c r="H68" s="32"/>
      <c r="I68" s="12"/>
      <c r="J68" s="12"/>
      <c r="K68" s="12"/>
      <c r="L68" s="12"/>
      <c r="M68" s="12"/>
      <c r="N68" s="12"/>
      <c r="O68" s="12"/>
      <c r="P68" s="12"/>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row>
    <row r="69" spans="1:56" s="16" customFormat="1" ht="108" customHeight="1">
      <c r="A69" s="10">
        <v>60</v>
      </c>
      <c r="B69" s="11" t="s">
        <v>113</v>
      </c>
      <c r="C69" s="10">
        <v>690</v>
      </c>
      <c r="D69" s="10">
        <v>2570</v>
      </c>
      <c r="E69" s="10" t="s">
        <v>114</v>
      </c>
      <c r="F69" s="10">
        <v>790</v>
      </c>
      <c r="G69" s="10">
        <v>2450</v>
      </c>
      <c r="H69" s="29" t="s">
        <v>212</v>
      </c>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row>
    <row r="70" spans="1:56" s="16" customFormat="1" ht="114.95" customHeight="1">
      <c r="A70" s="10">
        <v>61</v>
      </c>
      <c r="B70" s="11" t="s">
        <v>115</v>
      </c>
      <c r="C70" s="10">
        <v>602</v>
      </c>
      <c r="D70" s="10">
        <v>1833</v>
      </c>
      <c r="E70" s="10" t="s">
        <v>116</v>
      </c>
      <c r="F70" s="10">
        <v>802</v>
      </c>
      <c r="G70" s="10">
        <v>2406</v>
      </c>
      <c r="H70" s="29" t="s">
        <v>213</v>
      </c>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row>
    <row r="71" spans="1:56" s="16" customFormat="1" ht="48.75" customHeight="1">
      <c r="A71" s="10">
        <v>62</v>
      </c>
      <c r="B71" s="11" t="s">
        <v>117</v>
      </c>
      <c r="C71" s="10">
        <v>378</v>
      </c>
      <c r="D71" s="10">
        <v>1408</v>
      </c>
      <c r="E71" s="36" t="s">
        <v>118</v>
      </c>
      <c r="F71" s="36">
        <f>C71+C72</f>
        <v>809</v>
      </c>
      <c r="G71" s="36">
        <f>D71+D72</f>
        <v>2670</v>
      </c>
      <c r="H71" s="32" t="s">
        <v>214</v>
      </c>
      <c r="I71" s="12"/>
      <c r="J71" s="12"/>
      <c r="K71" s="12"/>
      <c r="L71" s="12"/>
      <c r="M71" s="12"/>
      <c r="N71" s="12"/>
      <c r="O71" s="12"/>
      <c r="P71" s="12"/>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row>
    <row r="72" spans="1:56" s="16" customFormat="1" ht="48.75" customHeight="1">
      <c r="A72" s="10">
        <v>63</v>
      </c>
      <c r="B72" s="11" t="s">
        <v>119</v>
      </c>
      <c r="C72" s="10">
        <v>431</v>
      </c>
      <c r="D72" s="10">
        <v>1262</v>
      </c>
      <c r="E72" s="36"/>
      <c r="F72" s="36"/>
      <c r="G72" s="36"/>
      <c r="H72" s="32"/>
      <c r="I72" s="12"/>
      <c r="J72" s="12"/>
      <c r="K72" s="12"/>
      <c r="L72" s="12"/>
      <c r="M72" s="12"/>
      <c r="N72" s="12"/>
      <c r="O72" s="12"/>
      <c r="P72" s="12"/>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row>
    <row r="73" spans="1:56" s="17" customFormat="1" ht="92.25" customHeight="1">
      <c r="A73" s="10">
        <v>64</v>
      </c>
      <c r="B73" s="11" t="s">
        <v>120</v>
      </c>
      <c r="C73" s="10">
        <v>719</v>
      </c>
      <c r="D73" s="10">
        <v>2504</v>
      </c>
      <c r="E73" s="10" t="s">
        <v>121</v>
      </c>
      <c r="F73" s="10">
        <v>719</v>
      </c>
      <c r="G73" s="10">
        <v>2504</v>
      </c>
      <c r="H73" s="29" t="s">
        <v>215</v>
      </c>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row>
    <row r="74" spans="1:56" s="17" customFormat="1" ht="90" customHeight="1">
      <c r="A74" s="10">
        <v>65</v>
      </c>
      <c r="B74" s="11" t="s">
        <v>122</v>
      </c>
      <c r="C74" s="10">
        <v>936</v>
      </c>
      <c r="D74" s="10">
        <v>2997</v>
      </c>
      <c r="E74" s="10" t="s">
        <v>123</v>
      </c>
      <c r="F74" s="10">
        <v>936</v>
      </c>
      <c r="G74" s="10">
        <v>2997</v>
      </c>
      <c r="H74" s="29" t="s">
        <v>216</v>
      </c>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row>
    <row r="75" spans="1:56" s="17" customFormat="1" ht="57.75" customHeight="1">
      <c r="A75" s="10">
        <v>66</v>
      </c>
      <c r="B75" s="11" t="s">
        <v>124</v>
      </c>
      <c r="C75" s="10">
        <v>519</v>
      </c>
      <c r="D75" s="10">
        <v>1619</v>
      </c>
      <c r="E75" s="36" t="s">
        <v>125</v>
      </c>
      <c r="F75" s="36">
        <v>1249</v>
      </c>
      <c r="G75" s="36">
        <v>3747</v>
      </c>
      <c r="H75" s="32" t="s">
        <v>217</v>
      </c>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row>
    <row r="76" spans="1:56" s="17" customFormat="1" ht="57.75" customHeight="1">
      <c r="A76" s="10">
        <v>67</v>
      </c>
      <c r="B76" s="11" t="s">
        <v>126</v>
      </c>
      <c r="C76" s="10">
        <v>614</v>
      </c>
      <c r="D76" s="10">
        <v>2702</v>
      </c>
      <c r="E76" s="36"/>
      <c r="F76" s="36"/>
      <c r="G76" s="36"/>
      <c r="H76" s="32"/>
      <c r="I76" s="19"/>
      <c r="J76" s="19"/>
      <c r="K76" s="19"/>
      <c r="L76" s="19"/>
      <c r="M76" s="19"/>
      <c r="N76" s="19"/>
      <c r="O76" s="19"/>
      <c r="P76" s="19"/>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row>
    <row r="77" spans="1:56" s="17" customFormat="1" ht="48.75" customHeight="1">
      <c r="A77" s="10">
        <v>68</v>
      </c>
      <c r="B77" s="11" t="s">
        <v>127</v>
      </c>
      <c r="C77" s="10">
        <v>700</v>
      </c>
      <c r="D77" s="10">
        <v>2094</v>
      </c>
      <c r="E77" s="36" t="s">
        <v>128</v>
      </c>
      <c r="F77" s="36">
        <v>1328</v>
      </c>
      <c r="G77" s="36">
        <v>4325</v>
      </c>
      <c r="H77" s="32" t="s">
        <v>218</v>
      </c>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row>
    <row r="78" spans="1:56" s="17" customFormat="1" ht="48.75" customHeight="1">
      <c r="A78" s="10">
        <v>69</v>
      </c>
      <c r="B78" s="11" t="s">
        <v>129</v>
      </c>
      <c r="C78" s="10">
        <v>628</v>
      </c>
      <c r="D78" s="10">
        <v>2231</v>
      </c>
      <c r="E78" s="36"/>
      <c r="F78" s="36"/>
      <c r="G78" s="36"/>
      <c r="H78" s="32"/>
      <c r="I78" s="24"/>
      <c r="J78" s="24"/>
      <c r="K78" s="24"/>
      <c r="L78" s="24"/>
      <c r="M78" s="24"/>
      <c r="N78" s="24"/>
      <c r="O78" s="24"/>
      <c r="P78" s="24"/>
      <c r="Q78" s="23" t="s">
        <v>130</v>
      </c>
      <c r="R78" s="14"/>
      <c r="S78" s="14"/>
      <c r="T78" s="14"/>
      <c r="U78" s="14"/>
      <c r="V78" s="14"/>
      <c r="W78" s="14"/>
      <c r="X78" s="14"/>
      <c r="Y78" s="14"/>
      <c r="Z78" s="14"/>
      <c r="AA78" s="14"/>
      <c r="AB78" s="14"/>
      <c r="AC78" s="14"/>
      <c r="AD78" s="21" t="s">
        <v>130</v>
      </c>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row>
    <row r="79" spans="1:56" s="15" customFormat="1" ht="35.25" customHeight="1">
      <c r="A79" s="10">
        <v>70</v>
      </c>
      <c r="B79" s="11" t="s">
        <v>131</v>
      </c>
      <c r="C79" s="10">
        <v>351</v>
      </c>
      <c r="D79" s="10">
        <v>1034</v>
      </c>
      <c r="E79" s="33" t="s">
        <v>132</v>
      </c>
      <c r="F79" s="33">
        <f>SUBTOTAL(9,C79:C81)</f>
        <v>1009</v>
      </c>
      <c r="G79" s="33">
        <f>SUBTOTAL(9,D79:D81)</f>
        <v>3118</v>
      </c>
      <c r="H79" s="37" t="s">
        <v>219</v>
      </c>
      <c r="I79" s="25"/>
      <c r="J79" s="25"/>
      <c r="K79" s="25"/>
      <c r="L79" s="25"/>
      <c r="M79" s="25"/>
      <c r="N79" s="25"/>
      <c r="O79" s="25"/>
      <c r="P79" s="25"/>
      <c r="Q79" s="26" t="s">
        <v>133</v>
      </c>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row>
    <row r="80" spans="1:56" s="15" customFormat="1" ht="35.25" customHeight="1">
      <c r="A80" s="10">
        <v>71</v>
      </c>
      <c r="B80" s="11" t="s">
        <v>134</v>
      </c>
      <c r="C80" s="10">
        <v>271</v>
      </c>
      <c r="D80" s="10">
        <v>992</v>
      </c>
      <c r="E80" s="34"/>
      <c r="F80" s="34"/>
      <c r="G80" s="34"/>
      <c r="H80" s="38"/>
      <c r="I80" s="25"/>
      <c r="J80" s="25"/>
      <c r="K80" s="25"/>
      <c r="L80" s="25"/>
      <c r="M80" s="25"/>
      <c r="N80" s="25"/>
      <c r="O80" s="25"/>
      <c r="P80" s="25"/>
      <c r="Q80" s="26"/>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row>
    <row r="81" spans="1:56" s="15" customFormat="1" ht="35.25" customHeight="1">
      <c r="A81" s="10">
        <v>72</v>
      </c>
      <c r="B81" s="11" t="s">
        <v>135</v>
      </c>
      <c r="C81" s="10">
        <v>387</v>
      </c>
      <c r="D81" s="10">
        <v>1092</v>
      </c>
      <c r="E81" s="35"/>
      <c r="F81" s="35"/>
      <c r="G81" s="35"/>
      <c r="H81" s="39"/>
      <c r="I81" s="25"/>
      <c r="J81" s="25"/>
      <c r="K81" s="25"/>
      <c r="L81" s="25"/>
      <c r="M81" s="25"/>
      <c r="N81" s="25"/>
      <c r="O81" s="25"/>
      <c r="P81" s="25"/>
      <c r="Q81" s="26" t="s">
        <v>136</v>
      </c>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row>
    <row r="82" spans="1:56" s="15" customFormat="1" ht="48.75" customHeight="1">
      <c r="A82" s="10">
        <v>73</v>
      </c>
      <c r="B82" s="11" t="s">
        <v>137</v>
      </c>
      <c r="C82" s="10">
        <v>449</v>
      </c>
      <c r="D82" s="10">
        <v>1315</v>
      </c>
      <c r="E82" s="33" t="s">
        <v>138</v>
      </c>
      <c r="F82" s="33">
        <v>846</v>
      </c>
      <c r="G82" s="33">
        <v>2452</v>
      </c>
      <c r="H82" s="37" t="s">
        <v>220</v>
      </c>
      <c r="I82" s="25"/>
      <c r="J82" s="25"/>
      <c r="K82" s="25"/>
      <c r="L82" s="25"/>
      <c r="M82" s="25"/>
      <c r="N82" s="25"/>
      <c r="O82" s="25"/>
      <c r="P82" s="25"/>
      <c r="Q82" s="26" t="s">
        <v>139</v>
      </c>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row>
    <row r="83" spans="1:56" s="15" customFormat="1" ht="48.75" customHeight="1">
      <c r="A83" s="10">
        <v>74</v>
      </c>
      <c r="B83" s="11" t="s">
        <v>140</v>
      </c>
      <c r="C83" s="10">
        <v>397</v>
      </c>
      <c r="D83" s="10">
        <v>1137</v>
      </c>
      <c r="E83" s="35"/>
      <c r="F83" s="35"/>
      <c r="G83" s="35"/>
      <c r="H83" s="39"/>
      <c r="I83" s="25"/>
      <c r="J83" s="25"/>
      <c r="K83" s="25"/>
      <c r="L83" s="25"/>
      <c r="M83" s="25"/>
      <c r="N83" s="25"/>
      <c r="O83" s="25"/>
      <c r="P83" s="25"/>
      <c r="Q83" s="26" t="s">
        <v>174</v>
      </c>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row>
    <row r="84" spans="1:56" s="15" customFormat="1" ht="31.5" customHeight="1">
      <c r="A84" s="10">
        <v>75</v>
      </c>
      <c r="B84" s="11" t="s">
        <v>141</v>
      </c>
      <c r="C84" s="10">
        <v>278</v>
      </c>
      <c r="D84" s="10">
        <v>936</v>
      </c>
      <c r="E84" s="33" t="s">
        <v>142</v>
      </c>
      <c r="F84" s="33">
        <f>SUM(C84:C86)</f>
        <v>1017</v>
      </c>
      <c r="G84" s="33">
        <f>SUM(D84:D86)</f>
        <v>3569</v>
      </c>
      <c r="H84" s="37" t="s">
        <v>221</v>
      </c>
      <c r="I84" s="25"/>
      <c r="J84" s="25"/>
      <c r="K84" s="25"/>
      <c r="L84" s="25"/>
      <c r="M84" s="25"/>
      <c r="N84" s="25"/>
      <c r="O84" s="25"/>
      <c r="P84" s="25"/>
      <c r="Q84" s="26" t="s">
        <v>143</v>
      </c>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row>
    <row r="85" spans="1:56" s="15" customFormat="1" ht="31.5" customHeight="1">
      <c r="A85" s="10">
        <v>76</v>
      </c>
      <c r="B85" s="11" t="s">
        <v>144</v>
      </c>
      <c r="C85" s="10">
        <v>337</v>
      </c>
      <c r="D85" s="10">
        <v>1170</v>
      </c>
      <c r="E85" s="34"/>
      <c r="F85" s="34"/>
      <c r="G85" s="34"/>
      <c r="H85" s="38"/>
      <c r="I85" s="25"/>
      <c r="J85" s="25"/>
      <c r="K85" s="25"/>
      <c r="L85" s="25"/>
      <c r="M85" s="25"/>
      <c r="N85" s="25"/>
      <c r="O85" s="25"/>
      <c r="P85" s="25"/>
      <c r="Q85" s="26" t="s">
        <v>145</v>
      </c>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row>
    <row r="86" spans="1:56" s="15" customFormat="1" ht="31.5" customHeight="1">
      <c r="A86" s="10">
        <v>77</v>
      </c>
      <c r="B86" s="11" t="s">
        <v>146</v>
      </c>
      <c r="C86" s="10">
        <v>402</v>
      </c>
      <c r="D86" s="10">
        <v>1463</v>
      </c>
      <c r="E86" s="35"/>
      <c r="F86" s="35"/>
      <c r="G86" s="35"/>
      <c r="H86" s="39"/>
      <c r="I86" s="25"/>
      <c r="J86" s="25"/>
      <c r="K86" s="25"/>
      <c r="L86" s="25"/>
      <c r="M86" s="25"/>
      <c r="N86" s="25"/>
      <c r="O86" s="25"/>
      <c r="P86" s="25"/>
      <c r="Q86" s="26" t="s">
        <v>147</v>
      </c>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row>
    <row r="87" spans="1:56" s="15" customFormat="1" ht="42" customHeight="1">
      <c r="A87" s="10">
        <v>78</v>
      </c>
      <c r="B87" s="11" t="s">
        <v>148</v>
      </c>
      <c r="C87" s="10">
        <v>360</v>
      </c>
      <c r="D87" s="10">
        <v>1180</v>
      </c>
      <c r="E87" s="33" t="s">
        <v>149</v>
      </c>
      <c r="F87" s="33">
        <f>SUBTOTAL(9,C87:C89)</f>
        <v>1006</v>
      </c>
      <c r="G87" s="33">
        <f>SUBTOTAL(9,D87:D89)</f>
        <v>3565</v>
      </c>
      <c r="H87" s="37" t="s">
        <v>222</v>
      </c>
      <c r="I87" s="12"/>
      <c r="J87" s="12"/>
      <c r="K87" s="12"/>
      <c r="L87" s="12"/>
      <c r="M87" s="12"/>
      <c r="N87" s="12"/>
      <c r="O87" s="12"/>
      <c r="P87" s="12"/>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row>
    <row r="88" spans="1:56" s="15" customFormat="1" ht="42" customHeight="1">
      <c r="A88" s="10">
        <v>79</v>
      </c>
      <c r="B88" s="11" t="s">
        <v>150</v>
      </c>
      <c r="C88" s="10">
        <v>356</v>
      </c>
      <c r="D88" s="10">
        <v>1209</v>
      </c>
      <c r="E88" s="34"/>
      <c r="F88" s="34"/>
      <c r="G88" s="34"/>
      <c r="H88" s="38"/>
      <c r="I88" s="22"/>
      <c r="J88" s="22"/>
      <c r="K88" s="22"/>
      <c r="L88" s="22"/>
      <c r="M88" s="22"/>
      <c r="N88" s="22"/>
      <c r="O88" s="22"/>
      <c r="P88" s="22"/>
      <c r="Q88" s="26" t="s">
        <v>151</v>
      </c>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row>
    <row r="89" spans="1:56" s="15" customFormat="1" ht="42" customHeight="1">
      <c r="A89" s="10">
        <v>80</v>
      </c>
      <c r="B89" s="11" t="s">
        <v>152</v>
      </c>
      <c r="C89" s="10">
        <v>290</v>
      </c>
      <c r="D89" s="10">
        <v>1176</v>
      </c>
      <c r="E89" s="35"/>
      <c r="F89" s="35"/>
      <c r="G89" s="35"/>
      <c r="H89" s="39"/>
      <c r="I89" s="12"/>
      <c r="J89" s="12"/>
      <c r="K89" s="12"/>
      <c r="L89" s="12"/>
      <c r="M89" s="12"/>
      <c r="N89" s="12"/>
      <c r="O89" s="12"/>
      <c r="P89" s="12"/>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row>
    <row r="90" spans="1:56" s="15" customFormat="1" ht="49.5" customHeight="1">
      <c r="A90" s="10">
        <v>81</v>
      </c>
      <c r="B90" s="11" t="s">
        <v>153</v>
      </c>
      <c r="C90" s="10">
        <v>326</v>
      </c>
      <c r="D90" s="10">
        <v>1133</v>
      </c>
      <c r="E90" s="33" t="s">
        <v>154</v>
      </c>
      <c r="F90" s="33">
        <f>SUM(C90:C92)+35</f>
        <v>1023</v>
      </c>
      <c r="G90" s="33">
        <f>SUM(D90:D92)+105</f>
        <v>3190</v>
      </c>
      <c r="H90" s="37" t="s">
        <v>223</v>
      </c>
      <c r="I90" s="12"/>
      <c r="J90" s="12"/>
      <c r="K90" s="12"/>
      <c r="L90" s="12"/>
      <c r="M90" s="12"/>
      <c r="N90" s="12"/>
      <c r="O90" s="12"/>
      <c r="P90" s="12"/>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row>
    <row r="91" spans="1:56" s="15" customFormat="1" ht="49.5" customHeight="1">
      <c r="A91" s="10">
        <v>82</v>
      </c>
      <c r="B91" s="11" t="s">
        <v>155</v>
      </c>
      <c r="C91" s="10">
        <v>330</v>
      </c>
      <c r="D91" s="10">
        <v>1150</v>
      </c>
      <c r="E91" s="34"/>
      <c r="F91" s="34"/>
      <c r="G91" s="34"/>
      <c r="H91" s="38"/>
      <c r="I91" s="12"/>
      <c r="J91" s="12"/>
      <c r="K91" s="12"/>
      <c r="L91" s="12"/>
      <c r="M91" s="12"/>
      <c r="N91" s="12"/>
      <c r="O91" s="12"/>
      <c r="P91" s="12"/>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row>
    <row r="92" spans="1:56" s="16" customFormat="1" ht="49.5" customHeight="1">
      <c r="A92" s="10">
        <v>83</v>
      </c>
      <c r="B92" s="11" t="s">
        <v>156</v>
      </c>
      <c r="C92" s="10">
        <v>332</v>
      </c>
      <c r="D92" s="10">
        <v>802</v>
      </c>
      <c r="E92" s="35"/>
      <c r="F92" s="35"/>
      <c r="G92" s="35"/>
      <c r="H92" s="39"/>
      <c r="I92" s="12"/>
      <c r="J92" s="12"/>
      <c r="K92" s="12"/>
      <c r="L92" s="12"/>
      <c r="M92" s="12"/>
      <c r="N92" s="12"/>
      <c r="O92" s="12"/>
      <c r="P92" s="12"/>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row>
    <row r="93" spans="1:56" s="16" customFormat="1" ht="93.75" customHeight="1">
      <c r="A93" s="10">
        <v>84</v>
      </c>
      <c r="B93" s="11" t="s">
        <v>157</v>
      </c>
      <c r="C93" s="10">
        <v>882</v>
      </c>
      <c r="D93" s="10">
        <v>3257</v>
      </c>
      <c r="E93" s="10" t="s">
        <v>158</v>
      </c>
      <c r="F93" s="10">
        <v>882</v>
      </c>
      <c r="G93" s="10">
        <v>3257</v>
      </c>
      <c r="H93" s="29" t="s">
        <v>224</v>
      </c>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row>
    <row r="94" spans="1:56" s="16" customFormat="1" ht="111" customHeight="1">
      <c r="A94" s="10">
        <v>85</v>
      </c>
      <c r="B94" s="11" t="s">
        <v>159</v>
      </c>
      <c r="C94" s="10">
        <v>519</v>
      </c>
      <c r="D94" s="10">
        <v>1977</v>
      </c>
      <c r="E94" s="10" t="s">
        <v>160</v>
      </c>
      <c r="F94" s="10">
        <f>C94+171 +500</f>
        <v>1190</v>
      </c>
      <c r="G94" s="10">
        <v>2150</v>
      </c>
      <c r="H94" s="29" t="s">
        <v>225</v>
      </c>
      <c r="Q94" s="16" t="s">
        <v>175</v>
      </c>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row>
    <row r="95" spans="1:56" s="15" customFormat="1" ht="108.75" customHeight="1">
      <c r="A95" s="10">
        <v>86</v>
      </c>
      <c r="B95" s="11" t="s">
        <v>161</v>
      </c>
      <c r="C95" s="10">
        <v>497</v>
      </c>
      <c r="D95" s="10">
        <v>4425</v>
      </c>
      <c r="E95" s="10" t="s">
        <v>162</v>
      </c>
      <c r="F95" s="10">
        <v>497</v>
      </c>
      <c r="G95" s="10">
        <v>1641</v>
      </c>
      <c r="H95" s="29" t="s">
        <v>226</v>
      </c>
      <c r="I95" s="12"/>
      <c r="J95" s="12"/>
      <c r="K95" s="12"/>
      <c r="L95" s="12"/>
      <c r="M95" s="12"/>
      <c r="N95" s="12"/>
      <c r="O95" s="12"/>
      <c r="P95" s="12"/>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row>
    <row r="96" spans="1:56" s="15" customFormat="1" ht="39" customHeight="1">
      <c r="A96" s="10">
        <v>87</v>
      </c>
      <c r="B96" s="11" t="s">
        <v>163</v>
      </c>
      <c r="C96" s="10">
        <v>401</v>
      </c>
      <c r="D96" s="10">
        <v>1098</v>
      </c>
      <c r="E96" s="33" t="s">
        <v>164</v>
      </c>
      <c r="F96" s="33">
        <f>SUM(C96:C98)</f>
        <v>1160</v>
      </c>
      <c r="G96" s="33">
        <f>SUM(D96:D98)</f>
        <v>3707</v>
      </c>
      <c r="H96" s="37" t="s">
        <v>227</v>
      </c>
      <c r="I96" s="12"/>
      <c r="J96" s="12"/>
      <c r="K96" s="12"/>
      <c r="L96" s="12"/>
      <c r="M96" s="12"/>
      <c r="N96" s="12"/>
      <c r="O96" s="12"/>
      <c r="P96" s="12"/>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row>
    <row r="97" spans="1:56" s="15" customFormat="1" ht="39" customHeight="1">
      <c r="A97" s="10">
        <v>88</v>
      </c>
      <c r="B97" s="11" t="s">
        <v>165</v>
      </c>
      <c r="C97" s="10">
        <v>318</v>
      </c>
      <c r="D97" s="10">
        <v>1181</v>
      </c>
      <c r="E97" s="34"/>
      <c r="F97" s="34"/>
      <c r="G97" s="34"/>
      <c r="H97" s="38"/>
      <c r="I97" s="12"/>
      <c r="J97" s="12"/>
      <c r="K97" s="12"/>
      <c r="L97" s="12"/>
      <c r="M97" s="12"/>
      <c r="N97" s="12"/>
      <c r="O97" s="12"/>
      <c r="P97" s="12"/>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row>
    <row r="98" spans="1:56" s="15" customFormat="1" ht="39" customHeight="1">
      <c r="A98" s="10">
        <v>89</v>
      </c>
      <c r="B98" s="11" t="s">
        <v>166</v>
      </c>
      <c r="C98" s="10">
        <v>441</v>
      </c>
      <c r="D98" s="10">
        <v>1428</v>
      </c>
      <c r="E98" s="35"/>
      <c r="F98" s="35"/>
      <c r="G98" s="35"/>
      <c r="H98" s="39"/>
      <c r="I98" s="12"/>
      <c r="J98" s="12"/>
      <c r="K98" s="12"/>
      <c r="L98" s="12"/>
      <c r="M98" s="12"/>
      <c r="N98" s="12"/>
      <c r="O98" s="12"/>
      <c r="P98" s="12"/>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row>
    <row r="99" spans="1:56" ht="54.95" customHeight="1"/>
  </sheetData>
  <autoFilter ref="A7:BD99"/>
  <mergeCells count="117">
    <mergeCell ref="E87:E89"/>
    <mergeCell ref="H82:H83"/>
    <mergeCell ref="G82:G83"/>
    <mergeCell ref="F82:F83"/>
    <mergeCell ref="H79:H81"/>
    <mergeCell ref="G79:G81"/>
    <mergeCell ref="F79:F81"/>
    <mergeCell ref="H84:H86"/>
    <mergeCell ref="G84:G86"/>
    <mergeCell ref="F84:F86"/>
    <mergeCell ref="E82:E83"/>
    <mergeCell ref="E79:E81"/>
    <mergeCell ref="A1:D1"/>
    <mergeCell ref="F41:F43"/>
    <mergeCell ref="G41:G43"/>
    <mergeCell ref="H41:H43"/>
    <mergeCell ref="H46:H48"/>
    <mergeCell ref="F46:F48"/>
    <mergeCell ref="G46:G48"/>
    <mergeCell ref="G20:G21"/>
    <mergeCell ref="E6:H6"/>
    <mergeCell ref="A3:H3"/>
    <mergeCell ref="G11:G12"/>
    <mergeCell ref="H44:H45"/>
    <mergeCell ref="E38:E40"/>
    <mergeCell ref="F38:F40"/>
    <mergeCell ref="F8:F10"/>
    <mergeCell ref="A4:H4"/>
    <mergeCell ref="E11:E12"/>
    <mergeCell ref="F11:F12"/>
    <mergeCell ref="F20:F21"/>
    <mergeCell ref="E46:E48"/>
    <mergeCell ref="A6:D6"/>
    <mergeCell ref="H11:H12"/>
    <mergeCell ref="E96:E98"/>
    <mergeCell ref="F96:F98"/>
    <mergeCell ref="F51:F52"/>
    <mergeCell ref="F13:F15"/>
    <mergeCell ref="G13:G15"/>
    <mergeCell ref="F27:F28"/>
    <mergeCell ref="H38:H40"/>
    <mergeCell ref="E22:E23"/>
    <mergeCell ref="G38:G40"/>
    <mergeCell ref="H18:H19"/>
    <mergeCell ref="H22:H23"/>
    <mergeCell ref="H24:H25"/>
    <mergeCell ref="G22:G23"/>
    <mergeCell ref="G18:G19"/>
    <mergeCell ref="H27:H28"/>
    <mergeCell ref="H13:H15"/>
    <mergeCell ref="H20:H21"/>
    <mergeCell ref="E84:E86"/>
    <mergeCell ref="H90:H92"/>
    <mergeCell ref="G90:G92"/>
    <mergeCell ref="F90:F92"/>
    <mergeCell ref="E90:E92"/>
    <mergeCell ref="H87:H89"/>
    <mergeCell ref="G87:G89"/>
    <mergeCell ref="E57:E60"/>
    <mergeCell ref="F57:F60"/>
    <mergeCell ref="G57:G60"/>
    <mergeCell ref="G67:G68"/>
    <mergeCell ref="E8:E10"/>
    <mergeCell ref="E67:E68"/>
    <mergeCell ref="E55:E56"/>
    <mergeCell ref="E13:E15"/>
    <mergeCell ref="E27:E28"/>
    <mergeCell ref="E18:E19"/>
    <mergeCell ref="G16:G17"/>
    <mergeCell ref="F18:F19"/>
    <mergeCell ref="E16:E17"/>
    <mergeCell ref="E71:E72"/>
    <mergeCell ref="E20:E21"/>
    <mergeCell ref="E75:E76"/>
    <mergeCell ref="E77:E78"/>
    <mergeCell ref="F77:F78"/>
    <mergeCell ref="G77:G78"/>
    <mergeCell ref="H77:H78"/>
    <mergeCell ref="E51:E52"/>
    <mergeCell ref="H51:H52"/>
    <mergeCell ref="G55:G56"/>
    <mergeCell ref="G44:G45"/>
    <mergeCell ref="E24:E25"/>
    <mergeCell ref="F22:F23"/>
    <mergeCell ref="F24:F25"/>
    <mergeCell ref="G24:G25"/>
    <mergeCell ref="E41:E43"/>
    <mergeCell ref="E44:E45"/>
    <mergeCell ref="F44:F45"/>
    <mergeCell ref="E65:E66"/>
    <mergeCell ref="G27:G28"/>
    <mergeCell ref="F67:F68"/>
    <mergeCell ref="F62:F63"/>
    <mergeCell ref="G62:G63"/>
    <mergeCell ref="E62:E63"/>
    <mergeCell ref="H8:H10"/>
    <mergeCell ref="H16:H17"/>
    <mergeCell ref="G96:G98"/>
    <mergeCell ref="F71:F72"/>
    <mergeCell ref="F75:F76"/>
    <mergeCell ref="G71:G72"/>
    <mergeCell ref="F55:F56"/>
    <mergeCell ref="H75:H76"/>
    <mergeCell ref="G75:G76"/>
    <mergeCell ref="H55:H56"/>
    <mergeCell ref="G51:G52"/>
    <mergeCell ref="H71:H72"/>
    <mergeCell ref="H67:H68"/>
    <mergeCell ref="H62:H63"/>
    <mergeCell ref="H57:H60"/>
    <mergeCell ref="H65:H66"/>
    <mergeCell ref="F65:F66"/>
    <mergeCell ref="G65:G66"/>
    <mergeCell ref="H96:H98"/>
    <mergeCell ref="F87:F89"/>
    <mergeCell ref="G8:G10"/>
    <mergeCell ref="F16:F17"/>
  </mergeCells>
  <pageMargins left="0.31" right="0.17" top="0.52" bottom="0.32" header="0.26" footer="0.21"/>
  <pageSetup paperSize="8" scale="75" orientation="landscape" r:id="rId1"/>
  <headerFooter differentFirst="1">
    <oddHeader>Page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Phương án sắp xếp</vt:lpstr>
      <vt:lpstr>'Phương án sắp xếp'!Print_Area</vt:lpstr>
      <vt:lpstr>'Phương án sắp xếp'!Print_Titles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2026-06-09T08:26:51Z</cp:lastPrinted>
  <dcterms:modified xsi:type="dcterms:W3CDTF">2026-06-09T11:57:16Z</dcterms:modified>
</cp:coreProperties>
</file>