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uC2023\10. DỰ TOÁN PHƯỜNG\3 CÔNG VĂN\Văn bản tham mưu\Công khai NS\"/>
    </mc:Choice>
  </mc:AlternateContent>
  <xr:revisionPtr revIDLastSave="0" documentId="8_{3B517B2E-B441-4314-8D7A-F864200D28D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ieu 93" sheetId="1" r:id="rId1"/>
    <sheet name="Bieu 94" sheetId="2" r:id="rId2"/>
    <sheet name="Bieu 95" sheetId="3" r:id="rId3"/>
  </sheets>
  <definedNames>
    <definedName name="_xlnm.Print_Area" localSheetId="1">'Bieu 94'!$A$1:$H$25</definedName>
    <definedName name="_xlnm.Print_Area" localSheetId="2">'Bieu 95'!$A$1:$K$25</definedName>
    <definedName name="_xlnm.Print_Titles" localSheetId="1">'Bieu 94'!$7:$8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C25" i="2"/>
  <c r="C12" i="2"/>
  <c r="D14" i="1" l="1"/>
  <c r="C14" i="1"/>
  <c r="D13" i="1"/>
  <c r="C13" i="1"/>
  <c r="G14" i="2" l="1"/>
  <c r="E12" i="2" l="1"/>
  <c r="E11" i="2" s="1"/>
  <c r="D11" i="2"/>
  <c r="D10" i="2" s="1"/>
  <c r="F11" i="2"/>
  <c r="F10" i="2" s="1"/>
  <c r="J10" i="2" l="1"/>
  <c r="E10" i="2"/>
  <c r="D23" i="2" l="1"/>
  <c r="E23" i="2"/>
  <c r="F23" i="2"/>
  <c r="C23" i="2"/>
  <c r="G13" i="2"/>
  <c r="G16" i="2"/>
  <c r="G17" i="2"/>
  <c r="G19" i="2"/>
  <c r="G24" i="2"/>
  <c r="H24" i="2"/>
  <c r="G25" i="2"/>
  <c r="H25" i="2"/>
  <c r="H23" i="2" l="1"/>
  <c r="G23" i="2"/>
  <c r="E10" i="3" l="1"/>
  <c r="C18" i="1" s="1"/>
  <c r="C16" i="1" s="1"/>
  <c r="K12" i="3" l="1"/>
  <c r="K14" i="3"/>
  <c r="K15" i="3"/>
  <c r="K16" i="3"/>
  <c r="K17" i="3"/>
  <c r="K18" i="3"/>
  <c r="K19" i="3"/>
  <c r="K20" i="3"/>
  <c r="K21" i="3"/>
  <c r="K22" i="3"/>
  <c r="K23" i="3"/>
  <c r="K25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12" i="3"/>
  <c r="G10" i="3"/>
  <c r="H10" i="3"/>
  <c r="D18" i="1" s="1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12" i="3"/>
  <c r="G15" i="2"/>
  <c r="I21" i="3" l="1"/>
  <c r="I19" i="3"/>
  <c r="I18" i="3"/>
  <c r="I17" i="3"/>
  <c r="I16" i="3"/>
  <c r="I25" i="3"/>
  <c r="I22" i="3"/>
  <c r="I23" i="3"/>
  <c r="I15" i="3"/>
  <c r="I12" i="3"/>
  <c r="C11" i="2"/>
  <c r="G12" i="2"/>
  <c r="C10" i="3"/>
  <c r="I14" i="3"/>
  <c r="K10" i="3"/>
  <c r="I20" i="3"/>
  <c r="F10" i="3"/>
  <c r="D12" i="1"/>
  <c r="D10" i="1" s="1"/>
  <c r="C12" i="1"/>
  <c r="C10" i="1" s="1"/>
  <c r="D16" i="1"/>
  <c r="C10" i="2" l="1"/>
  <c r="G11" i="2"/>
  <c r="E12" i="1"/>
  <c r="I10" i="3"/>
  <c r="A4" i="1"/>
  <c r="I14" i="2" l="1"/>
  <c r="G10" i="2"/>
  <c r="E13" i="1" l="1"/>
  <c r="E16" i="1" l="1"/>
  <c r="A4" i="2" l="1"/>
  <c r="E10" i="1" l="1"/>
  <c r="E18" i="1" l="1"/>
  <c r="E14" i="1"/>
</calcChain>
</file>

<file path=xl/sharedStrings.xml><?xml version="1.0" encoding="utf-8"?>
<sst xmlns="http://schemas.openxmlformats.org/spreadsheetml/2006/main" count="107" uniqueCount="74">
  <si>
    <t>STT</t>
  </si>
  <si>
    <t>NỘI DUNG</t>
  </si>
  <si>
    <t>A</t>
  </si>
  <si>
    <t>B</t>
  </si>
  <si>
    <t>3=2/1</t>
  </si>
  <si>
    <t>I</t>
  </si>
  <si>
    <t>II</t>
  </si>
  <si>
    <t>Chi đầu tư phát triển</t>
  </si>
  <si>
    <t>Chi thường xuyên</t>
  </si>
  <si>
    <t>Dự phòng ngân sách</t>
  </si>
  <si>
    <t>III</t>
  </si>
  <si>
    <t>Lệ phí trước bạ</t>
  </si>
  <si>
    <t>-</t>
  </si>
  <si>
    <t>Thu khác ngân sách</t>
  </si>
  <si>
    <t>IV</t>
  </si>
  <si>
    <t xml:space="preserve">Lệ phí trước bạ nhà đất </t>
  </si>
  <si>
    <t xml:space="preserve">Phí, lệ phí </t>
  </si>
  <si>
    <t>(Kèm theo Thông báo số            /TB-UBND ngày         /10/2023 của UBND quận Bắc Từ Liêm)</t>
  </si>
  <si>
    <t>CÂN ĐỐI NGÂN SÁCH PHƯỜNG 9 THÁNG ĐẦU NĂM 2025</t>
  </si>
  <si>
    <t>Thực hiện 9 tháng đầu năm 2025</t>
  </si>
  <si>
    <t>So sánh (%)</t>
  </si>
  <si>
    <t>Dự toán năm 2025</t>
  </si>
  <si>
    <t xml:space="preserve">TỔNG SỐ THU </t>
  </si>
  <si>
    <t>Thu bổ sung</t>
  </si>
  <si>
    <t>- Thu bổ sung cân đối</t>
  </si>
  <si>
    <t>- Thu bổ sung có mục tiêu</t>
  </si>
  <si>
    <t>Thu chuyển nguồn</t>
  </si>
  <si>
    <t>TỔNG SỐ CHI</t>
  </si>
  <si>
    <t xml:space="preserve">Dự phòng </t>
  </si>
  <si>
    <t>Đơn vị: 1000 đồng</t>
  </si>
  <si>
    <t>Biểu số 114/CK TC-NSNN</t>
  </si>
  <si>
    <t>THU NSNN</t>
  </si>
  <si>
    <t>THU NS PHƯỜNG</t>
  </si>
  <si>
    <t>5=3/1</t>
  </si>
  <si>
    <t>6=4/2</t>
  </si>
  <si>
    <t>TỔNG THU</t>
  </si>
  <si>
    <t>Thu viện trợ không hoàn lại trực tiếp cho xã (nếu có)</t>
  </si>
  <si>
    <t>V</t>
  </si>
  <si>
    <t>Thu kết dư ngân sách năm trước</t>
  </si>
  <si>
    <t>VI</t>
  </si>
  <si>
    <t>Thu bổ sung từ ngân sách cấp trên</t>
  </si>
  <si>
    <t>Các khoản thu thuế, phí, lệ phí, thu khác</t>
  </si>
  <si>
    <t xml:space="preserve">Thuế sử dụng đất phi nông nghiệp </t>
  </si>
  <si>
    <t>Lệ phí môn bài thu từ khu vực kinh tế NQD và cá nhân, hộ kinh doanh</t>
  </si>
  <si>
    <t>Phí do Phường quản lý</t>
  </si>
  <si>
    <t>Thu đền bù thiệt hại khi nhà nước thu hồi đất</t>
  </si>
  <si>
    <t xml:space="preserve"> THỰC HIỆN CHI NGÂN SÁCH PHƯỜNG 9 THÁNG ĐẦU NĂM 2025</t>
  </si>
  <si>
    <t>TỔNG SỐ</t>
  </si>
  <si>
    <t>XDCB</t>
  </si>
  <si>
    <t>TX</t>
  </si>
  <si>
    <t>7=4/1</t>
  </si>
  <si>
    <t>8=5/2</t>
  </si>
  <si>
    <t>10=6/3</t>
  </si>
  <si>
    <t>TỔNG CHI</t>
  </si>
  <si>
    <t xml:space="preserve">Trong đó </t>
  </si>
  <si>
    <t>Chi giáo dục</t>
  </si>
  <si>
    <t>Chi ứng dụng, chuyển giao công nghệ</t>
  </si>
  <si>
    <t>Chi y tế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</si>
  <si>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</si>
  <si>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</si>
  <si>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</si>
  <si>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</si>
  <si>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</si>
  <si>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</si>
  <si>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cho công tác xã hội</t>
  </si>
  <si>
    <t>Chi khác</t>
  </si>
  <si>
    <t>Chi sự nghiệp quốc phòng</t>
  </si>
  <si>
    <t>Chi sự nghiệp an ninh</t>
  </si>
  <si>
    <t>Thu ngân sách phường đưuọc hưởng theo phân cấp</t>
  </si>
  <si>
    <t>Biểu số 113/CKTC-NSNN</t>
  </si>
  <si>
    <t>Biểu số 115/CKTC-NSNN</t>
  </si>
  <si>
    <t>UBND PHƯỜNG TÂY TỰU</t>
  </si>
  <si>
    <t>Đơn vị tính: 1000 đồng</t>
  </si>
  <si>
    <t>THỰC HIỆN THU NGÂN SÁCH PHƯỜNG 09 THÁNG ĐẦU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</si>
</sst>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3"/>
    </font>
    <font>
      <sz val="14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10" fillId="0" borderId="0"/>
    <xf numFmtId="0" fontId="11" fillId="0" borderId="0"/>
    <xf numFmtId="43" fontId="10" fillId="0" borderId="0" applyFont="0" applyFill="0" applyBorder="0" applyAlignment="0" applyProtection="0"/>
    <xf numFmtId="0" fontId="15" fillId="0" borderId="0"/>
    <xf numFmtId="0" fontId="7" fillId="0" borderId="0"/>
    <xf numFmtId="0" fontId="10" fillId="0" borderId="0"/>
    <xf numFmtId="0" fontId="17" fillId="0" borderId="0"/>
  </cellStyleXfs>
  <cellXfs count="69">
    <xf numFmtId="0" fontId="0" fillId="0" borderId="0" xfId="0"/>
    <xf numFmtId="164" fontId="4" fillId="0" borderId="1" xfId="5" applyNumberFormat="1" applyFont="1" applyFill="1" applyBorder="1" applyAlignment="1">
      <alignment horizontal="center" vertical="center"/>
    </xf>
    <xf numFmtId="164" fontId="5" fillId="0" borderId="1" xfId="5" applyNumberFormat="1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vertical="top" wrapText="1"/>
    </xf>
    <xf numFmtId="9" fontId="4" fillId="0" borderId="1" xfId="1" applyFont="1" applyFill="1" applyBorder="1" applyAlignment="1">
      <alignment vertical="top" wrapText="1"/>
    </xf>
    <xf numFmtId="0" fontId="12" fillId="0" borderId="0" xfId="0" applyFont="1"/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9" fontId="5" fillId="0" borderId="1" xfId="1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9" fontId="2" fillId="0" borderId="0" xfId="1" applyFont="1" applyFill="1"/>
    <xf numFmtId="0" fontId="2" fillId="0" borderId="0" xfId="0" applyFont="1" applyAlignment="1">
      <alignment horizontal="center" vertical="center"/>
    </xf>
    <xf numFmtId="9" fontId="5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9" fontId="4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9" fontId="12" fillId="0" borderId="0" xfId="1" applyFont="1" applyFill="1"/>
    <xf numFmtId="164" fontId="6" fillId="0" borderId="1" xfId="5" applyNumberFormat="1" applyFont="1" applyFill="1" applyBorder="1" applyAlignment="1">
      <alignment vertical="center" wrapText="1"/>
    </xf>
    <xf numFmtId="164" fontId="14" fillId="0" borderId="1" xfId="5" applyNumberFormat="1" applyFont="1" applyFill="1" applyBorder="1" applyAlignment="1">
      <alignment vertical="center"/>
    </xf>
    <xf numFmtId="164" fontId="4" fillId="0" borderId="1" xfId="5" applyNumberFormat="1" applyFont="1" applyFill="1" applyBorder="1" applyAlignment="1">
      <alignment vertical="center"/>
    </xf>
    <xf numFmtId="164" fontId="6" fillId="0" borderId="1" xfId="5" applyNumberFormat="1" applyFont="1" applyFill="1" applyBorder="1" applyAlignment="1">
      <alignment vertical="center"/>
    </xf>
    <xf numFmtId="164" fontId="5" fillId="0" borderId="1" xfId="5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vertical="center"/>
    </xf>
    <xf numFmtId="3" fontId="5" fillId="0" borderId="1" xfId="6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4" fontId="5" fillId="0" borderId="1" xfId="5" applyNumberFormat="1" applyFont="1" applyFill="1" applyBorder="1" applyAlignment="1">
      <alignment vertical="center" wrapText="1"/>
    </xf>
    <xf numFmtId="3" fontId="12" fillId="0" borderId="0" xfId="0" applyNumberFormat="1" applyFont="1"/>
    <xf numFmtId="3" fontId="4" fillId="0" borderId="1" xfId="0" applyNumberFormat="1" applyFont="1" applyBorder="1" applyAlignment="1">
      <alignment vertical="center" wrapText="1"/>
    </xf>
    <xf numFmtId="9" fontId="4" fillId="0" borderId="1" xfId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9" fontId="5" fillId="0" borderId="1" xfId="1" applyFont="1" applyFill="1" applyBorder="1" applyAlignment="1">
      <alignment vertical="center" wrapText="1"/>
    </xf>
    <xf numFmtId="3" fontId="5" fillId="0" borderId="1" xfId="2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9" fontId="1" fillId="0" borderId="0" xfId="1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5" applyNumberFormat="1" applyFont="1" applyFill="1" applyBorder="1" applyAlignment="1">
      <alignment vertical="center" wrapText="1"/>
    </xf>
    <xf numFmtId="164" fontId="6" fillId="0" borderId="1" xfId="5" applyNumberFormat="1" applyFont="1" applyFill="1" applyBorder="1" applyAlignment="1">
      <alignment horizontal="right" vertical="center"/>
    </xf>
    <xf numFmtId="3" fontId="5" fillId="0" borderId="1" xfId="7" applyNumberFormat="1" applyFont="1" applyBorder="1" applyAlignment="1">
      <alignment horizontal="right" vertical="center" wrapText="1"/>
    </xf>
    <xf numFmtId="3" fontId="5" fillId="0" borderId="1" xfId="8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9" fontId="4" fillId="0" borderId="1" xfId="1" applyFont="1" applyBorder="1" applyAlignment="1">
      <alignment vertical="top" wrapText="1"/>
    </xf>
    <xf numFmtId="9" fontId="5" fillId="0" borderId="1" xfId="1" applyFont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9" fontId="5" fillId="0" borderId="1" xfId="1" applyFont="1" applyFill="1" applyBorder="1" applyAlignment="1">
      <alignment horizontal="right" vertical="center" wrapText="1"/>
    </xf>
    <xf numFmtId="9" fontId="2" fillId="0" borderId="0" xfId="1" applyFont="1"/>
    <xf numFmtId="9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9" fontId="4" fillId="0" borderId="1" xfId="1" applyFont="1" applyFill="1" applyBorder="1" applyAlignment="1">
      <alignment horizontal="center" vertical="center" wrapText="1"/>
    </xf>
    <xf numFmtId="9" fontId="1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0">
    <cellStyle name="Comma 2" xfId="5" xr:uid="{00000000-0005-0000-0000-000000000000}"/>
    <cellStyle name="Normal" xfId="0" builtinId="0"/>
    <cellStyle name="Normal 12 2" xfId="7" xr:uid="{00000000-0005-0000-0000-000002000000}"/>
    <cellStyle name="Normal 14" xfId="4" xr:uid="{00000000-0005-0000-0000-000003000000}"/>
    <cellStyle name="Normal 15" xfId="9" xr:uid="{00000000-0005-0000-0000-000004000000}"/>
    <cellStyle name="Normal 16" xfId="8" xr:uid="{00000000-0005-0000-0000-000005000000}"/>
    <cellStyle name="Normal 2 31" xfId="3" xr:uid="{00000000-0005-0000-0000-000006000000}"/>
    <cellStyle name="Normal 5" xfId="6" xr:uid="{00000000-0005-0000-0000-000007000000}"/>
    <cellStyle name="Normal_Du toan 2014 tach quan (TT chinh lai lan 3)" xfId="2" xr:uid="{00000000-0005-0000-0000-000008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view="pageBreakPreview" zoomScale="93" zoomScaleNormal="100" zoomScaleSheetLayoutView="93" workbookViewId="0">
      <selection activeCell="A2" sqref="A2"/>
    </sheetView>
  </sheetViews>
  <sheetFormatPr defaultColWidth="9.140625" defaultRowHeight="15.75"/>
  <cols>
    <col min="1" max="1" width="7" style="5" customWidth="1"/>
    <col min="2" max="2" width="32.85546875" style="5" customWidth="1"/>
    <col min="3" max="3" width="17.5703125" style="6" customWidth="1"/>
    <col min="4" max="4" width="14" style="6" customWidth="1"/>
    <col min="5" max="5" width="9.140625" style="17" customWidth="1"/>
    <col min="6" max="16384" width="9.140625" style="5"/>
  </cols>
  <sheetData>
    <row r="1" spans="1:5" ht="27.75" customHeight="1">
      <c r="A1" s="16" t="s">
        <v>71</v>
      </c>
      <c r="C1" s="58" t="s">
        <v>69</v>
      </c>
      <c r="D1" s="58"/>
      <c r="E1" s="58"/>
    </row>
    <row r="2" spans="1:5">
      <c r="A2" s="4"/>
    </row>
    <row r="3" spans="1:5">
      <c r="A3" s="59" t="s">
        <v>18</v>
      </c>
      <c r="B3" s="59"/>
      <c r="C3" s="59"/>
      <c r="D3" s="59"/>
      <c r="E3" s="59"/>
    </row>
    <row r="4" spans="1:5" hidden="1">
      <c r="A4" s="63" t="str">
        <f>'Bieu 95'!A4:K4</f>
        <v>(Kèm theo Thông báo số            /TB-UBND ngày         /10/2023 của UBND quận Bắc Từ Liêm)</v>
      </c>
      <c r="B4" s="63"/>
      <c r="C4" s="63"/>
      <c r="D4" s="63"/>
      <c r="E4" s="63"/>
    </row>
    <row r="5" spans="1:5">
      <c r="A5" s="35"/>
    </row>
    <row r="6" spans="1:5">
      <c r="D6" s="62" t="s">
        <v>72</v>
      </c>
      <c r="E6" s="62"/>
    </row>
    <row r="7" spans="1:5" s="18" customFormat="1" ht="36.75" customHeight="1">
      <c r="A7" s="60" t="s">
        <v>0</v>
      </c>
      <c r="B7" s="60" t="s">
        <v>1</v>
      </c>
      <c r="C7" s="61" t="s">
        <v>21</v>
      </c>
      <c r="D7" s="61" t="s">
        <v>19</v>
      </c>
      <c r="E7" s="64" t="s">
        <v>20</v>
      </c>
    </row>
    <row r="8" spans="1:5" s="18" customFormat="1" ht="30.75" customHeight="1">
      <c r="A8" s="60"/>
      <c r="B8" s="60"/>
      <c r="C8" s="61"/>
      <c r="D8" s="61"/>
      <c r="E8" s="64"/>
    </row>
    <row r="9" spans="1:5">
      <c r="A9" s="13" t="s">
        <v>2</v>
      </c>
      <c r="B9" s="13" t="s">
        <v>3</v>
      </c>
      <c r="C9" s="8">
        <v>1</v>
      </c>
      <c r="D9" s="8">
        <v>2</v>
      </c>
      <c r="E9" s="19" t="s">
        <v>4</v>
      </c>
    </row>
    <row r="10" spans="1:5">
      <c r="A10" s="32" t="s">
        <v>5</v>
      </c>
      <c r="B10" s="32" t="s">
        <v>22</v>
      </c>
      <c r="C10" s="38">
        <f>C11+C12+C15</f>
        <v>138553000</v>
      </c>
      <c r="D10" s="38">
        <f>D11+D12+D15</f>
        <v>138553000</v>
      </c>
      <c r="E10" s="39">
        <f>D10/C10</f>
        <v>1</v>
      </c>
    </row>
    <row r="11" spans="1:5" ht="31.5">
      <c r="A11" s="23">
        <v>1</v>
      </c>
      <c r="B11" s="43" t="s">
        <v>68</v>
      </c>
      <c r="C11" s="40">
        <v>0</v>
      </c>
      <c r="D11" s="40">
        <v>0</v>
      </c>
      <c r="E11" s="39"/>
    </row>
    <row r="12" spans="1:5">
      <c r="A12" s="23">
        <v>2</v>
      </c>
      <c r="B12" s="43" t="s">
        <v>23</v>
      </c>
      <c r="C12" s="40">
        <f>SUM(C13:C14)</f>
        <v>138553000</v>
      </c>
      <c r="D12" s="40">
        <f>SUM(D13:D14)</f>
        <v>138553000</v>
      </c>
      <c r="E12" s="41">
        <f>D12/C12</f>
        <v>1</v>
      </c>
    </row>
    <row r="13" spans="1:5">
      <c r="A13" s="32"/>
      <c r="B13" s="44" t="s">
        <v>24</v>
      </c>
      <c r="C13" s="40">
        <f>'Bieu 94'!C24</f>
        <v>20022000</v>
      </c>
      <c r="D13" s="40">
        <f>'Bieu 94'!E24</f>
        <v>20022000</v>
      </c>
      <c r="E13" s="41">
        <f>D13/C13</f>
        <v>1</v>
      </c>
    </row>
    <row r="14" spans="1:5" s="12" customFormat="1">
      <c r="A14" s="32"/>
      <c r="B14" s="44" t="s">
        <v>25</v>
      </c>
      <c r="C14" s="40">
        <f>'Bieu 94'!C25</f>
        <v>118531000</v>
      </c>
      <c r="D14" s="40">
        <f>'Bieu 94'!E25</f>
        <v>118531000</v>
      </c>
      <c r="E14" s="41">
        <f>D14/C14</f>
        <v>1</v>
      </c>
    </row>
    <row r="15" spans="1:5" s="12" customFormat="1">
      <c r="A15" s="23">
        <v>3</v>
      </c>
      <c r="B15" s="43" t="s">
        <v>26</v>
      </c>
      <c r="C15" s="40">
        <v>0</v>
      </c>
      <c r="D15" s="40">
        <v>0</v>
      </c>
      <c r="E15" s="39"/>
    </row>
    <row r="16" spans="1:5">
      <c r="A16" s="32" t="s">
        <v>6</v>
      </c>
      <c r="B16" s="32" t="s">
        <v>27</v>
      </c>
      <c r="C16" s="42">
        <f>SUM(C17:C19)</f>
        <v>138553000</v>
      </c>
      <c r="D16" s="42">
        <f>SUM(D17:D19)</f>
        <v>101182973</v>
      </c>
      <c r="E16" s="41">
        <f>D16/C16</f>
        <v>0.73028352327268264</v>
      </c>
    </row>
    <row r="17" spans="1:5">
      <c r="A17" s="23">
        <v>1</v>
      </c>
      <c r="B17" s="43" t="s">
        <v>7</v>
      </c>
      <c r="C17" s="42"/>
      <c r="D17" s="40">
        <v>0</v>
      </c>
      <c r="E17" s="41"/>
    </row>
    <row r="18" spans="1:5">
      <c r="A18" s="23">
        <v>2</v>
      </c>
      <c r="B18" s="43" t="s">
        <v>8</v>
      </c>
      <c r="C18" s="42">
        <f>'Bieu 95'!E10</f>
        <v>138553000</v>
      </c>
      <c r="D18" s="40">
        <f>'Bieu 95'!H10</f>
        <v>101182973</v>
      </c>
      <c r="E18" s="41">
        <f>D18/C18</f>
        <v>0.73028352327268264</v>
      </c>
    </row>
    <row r="19" spans="1:5" ht="15.75" customHeight="1">
      <c r="A19" s="23">
        <v>3</v>
      </c>
      <c r="B19" s="43" t="s">
        <v>28</v>
      </c>
      <c r="C19" s="42"/>
      <c r="D19" s="40">
        <v>0</v>
      </c>
      <c r="E19" s="41"/>
    </row>
  </sheetData>
  <mergeCells count="9">
    <mergeCell ref="C1:E1"/>
    <mergeCell ref="A3:E3"/>
    <mergeCell ref="A7:A8"/>
    <mergeCell ref="B7:B8"/>
    <mergeCell ref="C7:C8"/>
    <mergeCell ref="D6:E6"/>
    <mergeCell ref="D7:D8"/>
    <mergeCell ref="A4:E4"/>
    <mergeCell ref="E7:E8"/>
  </mergeCells>
  <printOptions horizontalCentered="1"/>
  <pageMargins left="0.7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Normal="100" workbookViewId="0">
      <selection activeCell="A2" sqref="A2"/>
    </sheetView>
  </sheetViews>
  <sheetFormatPr defaultColWidth="9.140625" defaultRowHeight="15.75"/>
  <cols>
    <col min="1" max="1" width="6.140625" style="5" customWidth="1"/>
    <col min="2" max="2" width="32.7109375" style="5" customWidth="1"/>
    <col min="3" max="3" width="18.42578125" style="6" customWidth="1"/>
    <col min="4" max="4" width="18.140625" style="6" customWidth="1"/>
    <col min="5" max="5" width="18.7109375" style="6" customWidth="1"/>
    <col min="6" max="6" width="18.28515625" style="6" customWidth="1"/>
    <col min="7" max="7" width="10.42578125" style="5" customWidth="1"/>
    <col min="8" max="8" width="11.140625" style="5" customWidth="1"/>
    <col min="9" max="9" width="9.140625" style="5"/>
    <col min="10" max="10" width="9.85546875" style="5" bestFit="1" customWidth="1"/>
    <col min="11" max="16384" width="9.140625" style="5"/>
  </cols>
  <sheetData>
    <row r="1" spans="1:10">
      <c r="A1" s="16" t="s">
        <v>71</v>
      </c>
      <c r="F1" s="65" t="s">
        <v>30</v>
      </c>
      <c r="G1" s="65"/>
      <c r="H1" s="65"/>
      <c r="I1" s="45"/>
    </row>
    <row r="3" spans="1:10">
      <c r="A3" s="66" t="s">
        <v>73</v>
      </c>
      <c r="B3" s="66"/>
      <c r="C3" s="66"/>
      <c r="D3" s="66"/>
      <c r="E3" s="66"/>
      <c r="F3" s="66"/>
      <c r="G3" s="66"/>
      <c r="H3" s="66"/>
    </row>
    <row r="4" spans="1:10" hidden="1">
      <c r="A4" s="67" t="str">
        <f>'Bieu 95'!A4:K4</f>
        <v>(Kèm theo Thông báo số            /TB-UBND ngày         /10/2023 của UBND quận Bắc Từ Liêm)</v>
      </c>
      <c r="B4" s="67"/>
      <c r="C4" s="67"/>
      <c r="D4" s="67"/>
      <c r="E4" s="67"/>
      <c r="F4" s="67"/>
      <c r="G4" s="67"/>
      <c r="H4" s="67"/>
    </row>
    <row r="5" spans="1:10">
      <c r="G5" s="6"/>
    </row>
    <row r="6" spans="1:10">
      <c r="E6" s="62" t="s">
        <v>29</v>
      </c>
      <c r="F6" s="62"/>
      <c r="G6" s="62"/>
      <c r="H6" s="62"/>
    </row>
    <row r="7" spans="1:10" s="20" customFormat="1" ht="33" customHeight="1">
      <c r="A7" s="60" t="s">
        <v>0</v>
      </c>
      <c r="B7" s="60" t="s">
        <v>1</v>
      </c>
      <c r="C7" s="61" t="s">
        <v>21</v>
      </c>
      <c r="D7" s="61"/>
      <c r="E7" s="61" t="s">
        <v>19</v>
      </c>
      <c r="F7" s="61"/>
      <c r="G7" s="60" t="s">
        <v>20</v>
      </c>
      <c r="H7" s="60"/>
    </row>
    <row r="8" spans="1:10" s="20" customFormat="1" ht="44.25" customHeight="1">
      <c r="A8" s="60"/>
      <c r="B8" s="60"/>
      <c r="C8" s="32" t="s">
        <v>31</v>
      </c>
      <c r="D8" s="32" t="s">
        <v>32</v>
      </c>
      <c r="E8" s="32" t="s">
        <v>31</v>
      </c>
      <c r="F8" s="32" t="s">
        <v>32</v>
      </c>
      <c r="G8" s="32" t="s">
        <v>31</v>
      </c>
      <c r="H8" s="32" t="s">
        <v>32</v>
      </c>
    </row>
    <row r="9" spans="1:10">
      <c r="A9" s="7" t="s">
        <v>2</v>
      </c>
      <c r="B9" s="7" t="s">
        <v>3</v>
      </c>
      <c r="C9" s="9">
        <v>1</v>
      </c>
      <c r="D9" s="9">
        <v>2</v>
      </c>
      <c r="E9" s="9">
        <v>3</v>
      </c>
      <c r="F9" s="9">
        <v>4</v>
      </c>
      <c r="G9" s="23" t="s">
        <v>33</v>
      </c>
      <c r="H9" s="23" t="s">
        <v>34</v>
      </c>
    </row>
    <row r="10" spans="1:10">
      <c r="A10" s="23"/>
      <c r="B10" s="32" t="s">
        <v>35</v>
      </c>
      <c r="C10" s="21">
        <f>C11</f>
        <v>17786000</v>
      </c>
      <c r="D10" s="21">
        <f>D11</f>
        <v>0</v>
      </c>
      <c r="E10" s="21">
        <f>E11</f>
        <v>14196000</v>
      </c>
      <c r="F10" s="21">
        <f>F11</f>
        <v>0</v>
      </c>
      <c r="G10" s="22">
        <f>E10/C10</f>
        <v>0.79815585291802538</v>
      </c>
      <c r="H10" s="22"/>
      <c r="I10" s="5">
        <v>9353000</v>
      </c>
      <c r="J10" s="55">
        <f>I10-E11</f>
        <v>-4843000</v>
      </c>
    </row>
    <row r="11" spans="1:10" ht="45" customHeight="1">
      <c r="A11" s="1" t="s">
        <v>5</v>
      </c>
      <c r="B11" s="47" t="s">
        <v>41</v>
      </c>
      <c r="C11" s="29">
        <f>C12+C14+C15+C18+C19</f>
        <v>17786000</v>
      </c>
      <c r="D11" s="29">
        <f>D12+D14+D15+D18+D19</f>
        <v>0</v>
      </c>
      <c r="E11" s="29">
        <f>E12+E14+E15+E18+E19</f>
        <v>14196000</v>
      </c>
      <c r="F11" s="29">
        <f>F12+F14+F15+F18+F19</f>
        <v>0</v>
      </c>
      <c r="G11" s="56">
        <f t="shared" ref="G11:G25" si="0">E11/C11</f>
        <v>0.79815585291802538</v>
      </c>
      <c r="H11" s="22"/>
    </row>
    <row r="12" spans="1:10" ht="24.75" customHeight="1">
      <c r="A12" s="2">
        <v>1</v>
      </c>
      <c r="B12" s="33" t="s">
        <v>11</v>
      </c>
      <c r="C12" s="31">
        <f>C13</f>
        <v>12837000</v>
      </c>
      <c r="D12" s="24">
        <v>0</v>
      </c>
      <c r="E12" s="24">
        <f>E13</f>
        <v>3743000</v>
      </c>
      <c r="F12" s="24">
        <v>0</v>
      </c>
      <c r="G12" s="56">
        <f t="shared" si="0"/>
        <v>0.29157902936823243</v>
      </c>
      <c r="H12" s="22"/>
    </row>
    <row r="13" spans="1:10" ht="24.75" customHeight="1">
      <c r="A13" s="2" t="s">
        <v>12</v>
      </c>
      <c r="B13" s="33" t="s">
        <v>15</v>
      </c>
      <c r="C13" s="31">
        <v>12837000</v>
      </c>
      <c r="D13" s="24">
        <v>0</v>
      </c>
      <c r="E13" s="33">
        <v>3743000</v>
      </c>
      <c r="F13" s="24">
        <v>0</v>
      </c>
      <c r="G13" s="56">
        <f t="shared" si="0"/>
        <v>0.29157902936823243</v>
      </c>
      <c r="H13" s="22"/>
    </row>
    <row r="14" spans="1:10" ht="36" customHeight="1">
      <c r="A14" s="2">
        <v>2</v>
      </c>
      <c r="B14" s="36" t="s">
        <v>42</v>
      </c>
      <c r="C14" s="31">
        <v>4495000</v>
      </c>
      <c r="D14" s="24">
        <v>0</v>
      </c>
      <c r="E14" s="24">
        <v>1153000</v>
      </c>
      <c r="F14" s="24">
        <v>0</v>
      </c>
      <c r="G14" s="56">
        <f>E14/C14</f>
        <v>0.25650723025583982</v>
      </c>
      <c r="H14" s="22"/>
      <c r="I14" s="57">
        <f>C14/C10</f>
        <v>0.25272686382548071</v>
      </c>
    </row>
    <row r="15" spans="1:10" ht="21.75" customHeight="1">
      <c r="A15" s="2">
        <v>3</v>
      </c>
      <c r="B15" s="33" t="s">
        <v>16</v>
      </c>
      <c r="C15" s="31">
        <v>320000</v>
      </c>
      <c r="D15" s="24">
        <v>0</v>
      </c>
      <c r="E15" s="33">
        <v>1576000</v>
      </c>
      <c r="F15" s="24">
        <v>0</v>
      </c>
      <c r="G15" s="56">
        <f t="shared" si="0"/>
        <v>4.9249999999999998</v>
      </c>
      <c r="H15" s="22"/>
    </row>
    <row r="16" spans="1:10" ht="47.25" hidden="1">
      <c r="A16" s="3" t="s">
        <v>12</v>
      </c>
      <c r="B16" s="27" t="s">
        <v>43</v>
      </c>
      <c r="C16" s="48">
        <v>67000</v>
      </c>
      <c r="D16" s="24">
        <v>0</v>
      </c>
      <c r="E16" s="24"/>
      <c r="F16" s="24">
        <v>0</v>
      </c>
      <c r="G16" s="56">
        <f t="shared" si="0"/>
        <v>0</v>
      </c>
      <c r="H16" s="22"/>
    </row>
    <row r="17" spans="1:9" ht="21.75" hidden="1" customHeight="1">
      <c r="A17" s="3" t="s">
        <v>12</v>
      </c>
      <c r="B17" s="30" t="s">
        <v>44</v>
      </c>
      <c r="C17" s="48">
        <v>223000</v>
      </c>
      <c r="D17" s="24">
        <v>0</v>
      </c>
      <c r="E17" s="33"/>
      <c r="F17" s="24">
        <v>0</v>
      </c>
      <c r="G17" s="56">
        <f t="shared" si="0"/>
        <v>0</v>
      </c>
      <c r="H17" s="22"/>
    </row>
    <row r="18" spans="1:9" ht="33.75" customHeight="1">
      <c r="A18" s="2">
        <v>4</v>
      </c>
      <c r="B18" s="36" t="s">
        <v>45</v>
      </c>
      <c r="C18" s="31"/>
      <c r="D18" s="24">
        <v>0</v>
      </c>
      <c r="E18" s="24">
        <v>0</v>
      </c>
      <c r="F18" s="24">
        <v>0</v>
      </c>
      <c r="G18" s="56"/>
      <c r="H18" s="22"/>
    </row>
    <row r="19" spans="1:9" ht="15.75" customHeight="1">
      <c r="A19" s="2">
        <v>5</v>
      </c>
      <c r="B19" s="33" t="s">
        <v>13</v>
      </c>
      <c r="C19" s="31">
        <v>134000</v>
      </c>
      <c r="D19" s="24">
        <v>0</v>
      </c>
      <c r="E19" s="33">
        <v>7724000</v>
      </c>
      <c r="F19" s="24">
        <v>0</v>
      </c>
      <c r="G19" s="56">
        <f t="shared" si="0"/>
        <v>57.64179104477612</v>
      </c>
      <c r="H19" s="22"/>
    </row>
    <row r="20" spans="1:9" s="12" customFormat="1" ht="31.5">
      <c r="A20" s="32" t="s">
        <v>10</v>
      </c>
      <c r="B20" s="46" t="s">
        <v>36</v>
      </c>
      <c r="C20" s="31">
        <v>0</v>
      </c>
      <c r="D20" s="31">
        <v>0</v>
      </c>
      <c r="E20" s="24">
        <v>0</v>
      </c>
      <c r="F20" s="31">
        <v>0</v>
      </c>
      <c r="G20" s="22"/>
      <c r="H20" s="22"/>
    </row>
    <row r="21" spans="1:9" s="12" customFormat="1" ht="25.5" customHeight="1">
      <c r="A21" s="32" t="s">
        <v>14</v>
      </c>
      <c r="B21" s="46" t="s">
        <v>26</v>
      </c>
      <c r="C21" s="31">
        <v>0</v>
      </c>
      <c r="D21" s="31">
        <v>0</v>
      </c>
      <c r="E21" s="29">
        <v>0</v>
      </c>
      <c r="F21" s="31">
        <v>0</v>
      </c>
      <c r="G21" s="22"/>
      <c r="H21" s="22"/>
    </row>
    <row r="22" spans="1:9" s="12" customFormat="1" ht="25.5" customHeight="1">
      <c r="A22" s="32" t="s">
        <v>37</v>
      </c>
      <c r="B22" s="46" t="s">
        <v>38</v>
      </c>
      <c r="C22" s="31">
        <v>0</v>
      </c>
      <c r="D22" s="31">
        <v>0</v>
      </c>
      <c r="E22" s="31">
        <v>0</v>
      </c>
      <c r="F22" s="31">
        <v>0</v>
      </c>
      <c r="G22" s="22"/>
      <c r="H22" s="22"/>
    </row>
    <row r="23" spans="1:9" ht="31.5">
      <c r="A23" s="32" t="s">
        <v>39</v>
      </c>
      <c r="B23" s="46" t="s">
        <v>40</v>
      </c>
      <c r="C23" s="29">
        <f>SUM(C24:C25)</f>
        <v>138553000</v>
      </c>
      <c r="D23" s="29">
        <f>SUM(D24:D25)</f>
        <v>138553000</v>
      </c>
      <c r="E23" s="29">
        <f>SUM(E24:E25)</f>
        <v>138553000</v>
      </c>
      <c r="F23" s="29">
        <f>SUM(F24:F25)</f>
        <v>138553000</v>
      </c>
      <c r="G23" s="22">
        <f t="shared" si="0"/>
        <v>1</v>
      </c>
      <c r="H23" s="22">
        <f>F23/D23</f>
        <v>1</v>
      </c>
      <c r="I23" s="12"/>
    </row>
    <row r="24" spans="1:9" ht="18.75">
      <c r="A24" s="23"/>
      <c r="B24" s="43" t="s">
        <v>24</v>
      </c>
      <c r="C24" s="54">
        <f>D24</f>
        <v>20022000</v>
      </c>
      <c r="D24" s="28">
        <v>20022000</v>
      </c>
      <c r="E24" s="28">
        <v>20022000</v>
      </c>
      <c r="F24" s="28">
        <v>20022000</v>
      </c>
      <c r="G24" s="56">
        <f t="shared" si="0"/>
        <v>1</v>
      </c>
      <c r="H24" s="56">
        <f>F24/D24</f>
        <v>1</v>
      </c>
    </row>
    <row r="25" spans="1:9">
      <c r="A25" s="23"/>
      <c r="B25" s="43" t="s">
        <v>25</v>
      </c>
      <c r="C25" s="33">
        <f>D25</f>
        <v>118531000</v>
      </c>
      <c r="D25" s="28">
        <v>118531000</v>
      </c>
      <c r="E25" s="28">
        <v>118531000</v>
      </c>
      <c r="F25" s="28">
        <v>118531000</v>
      </c>
      <c r="G25" s="56">
        <f t="shared" si="0"/>
        <v>1</v>
      </c>
      <c r="H25" s="56">
        <f>F25/D25</f>
        <v>1</v>
      </c>
    </row>
  </sheetData>
  <mergeCells count="9">
    <mergeCell ref="C7:D7"/>
    <mergeCell ref="E7:F7"/>
    <mergeCell ref="F1:H1"/>
    <mergeCell ref="A3:H3"/>
    <mergeCell ref="E6:H6"/>
    <mergeCell ref="A7:A8"/>
    <mergeCell ref="B7:B8"/>
    <mergeCell ref="G7:H7"/>
    <mergeCell ref="A4:H4"/>
  </mergeCells>
  <printOptions horizontalCentered="1"/>
  <pageMargins left="0.7" right="0.2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D18" sqref="D18"/>
    </sheetView>
  </sheetViews>
  <sheetFormatPr defaultColWidth="9.140625" defaultRowHeight="15.75"/>
  <cols>
    <col min="1" max="1" width="6.7109375" style="5" customWidth="1"/>
    <col min="2" max="2" width="32.28515625" style="5" customWidth="1"/>
    <col min="3" max="3" width="15.7109375" style="6" customWidth="1"/>
    <col min="4" max="4" width="16.140625" style="6" customWidth="1"/>
    <col min="5" max="6" width="16.28515625" style="6" customWidth="1"/>
    <col min="7" max="7" width="9.7109375" style="6" customWidth="1"/>
    <col min="8" max="8" width="16" style="6" customWidth="1"/>
    <col min="9" max="9" width="11.7109375" style="6" customWidth="1"/>
    <col min="10" max="10" width="9.42578125" style="5" customWidth="1"/>
    <col min="11" max="11" width="10.140625" style="5" customWidth="1"/>
    <col min="12" max="16384" width="9.140625" style="5"/>
  </cols>
  <sheetData>
    <row r="1" spans="1:14">
      <c r="A1" s="16" t="s">
        <v>71</v>
      </c>
      <c r="I1" s="59" t="s">
        <v>70</v>
      </c>
      <c r="J1" s="59"/>
      <c r="K1" s="59"/>
    </row>
    <row r="3" spans="1:14">
      <c r="A3" s="66" t="s">
        <v>46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4" hidden="1">
      <c r="A4" s="68" t="s">
        <v>17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6" spans="1:14">
      <c r="I6" s="62" t="s">
        <v>29</v>
      </c>
      <c r="J6" s="62"/>
      <c r="K6" s="62"/>
    </row>
    <row r="7" spans="1:14" ht="26.25" customHeight="1">
      <c r="A7" s="60" t="s">
        <v>0</v>
      </c>
      <c r="B7" s="60" t="s">
        <v>1</v>
      </c>
      <c r="C7" s="61" t="s">
        <v>21</v>
      </c>
      <c r="D7" s="61"/>
      <c r="E7" s="61"/>
      <c r="F7" s="61" t="s">
        <v>19</v>
      </c>
      <c r="G7" s="61"/>
      <c r="H7" s="61"/>
      <c r="I7" s="60" t="s">
        <v>20</v>
      </c>
      <c r="J7" s="60"/>
      <c r="K7" s="60"/>
    </row>
    <row r="8" spans="1:14" ht="31.5" customHeight="1">
      <c r="A8" s="60"/>
      <c r="B8" s="60"/>
      <c r="C8" s="32" t="s">
        <v>47</v>
      </c>
      <c r="D8" s="32" t="s">
        <v>48</v>
      </c>
      <c r="E8" s="32" t="s">
        <v>49</v>
      </c>
      <c r="F8" s="32" t="s">
        <v>47</v>
      </c>
      <c r="G8" s="32" t="s">
        <v>48</v>
      </c>
      <c r="H8" s="32" t="s">
        <v>49</v>
      </c>
      <c r="I8" s="32" t="s">
        <v>47</v>
      </c>
      <c r="J8" s="32" t="s">
        <v>48</v>
      </c>
      <c r="K8" s="32" t="s">
        <v>49</v>
      </c>
    </row>
    <row r="9" spans="1:14">
      <c r="A9" s="7" t="s">
        <v>2</v>
      </c>
      <c r="B9" s="7" t="s">
        <v>3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 t="s">
        <v>50</v>
      </c>
      <c r="J9" s="23" t="s">
        <v>51</v>
      </c>
      <c r="K9" s="23" t="s">
        <v>52</v>
      </c>
    </row>
    <row r="10" spans="1:14" s="12" customFormat="1">
      <c r="A10" s="23"/>
      <c r="B10" s="32" t="s">
        <v>53</v>
      </c>
      <c r="C10" s="10">
        <f>SUM(C12:C25)</f>
        <v>138553000</v>
      </c>
      <c r="D10" s="10"/>
      <c r="E10" s="10">
        <f>SUM(E12:E25)</f>
        <v>138553000</v>
      </c>
      <c r="F10" s="10">
        <f>SUM(F12:F25)</f>
        <v>101182973</v>
      </c>
      <c r="G10" s="10">
        <f>SUM(G12:G25)</f>
        <v>0</v>
      </c>
      <c r="H10" s="10">
        <f>SUM(H12:H25)</f>
        <v>101182973</v>
      </c>
      <c r="I10" s="52">
        <f>F10/C10</f>
        <v>0.73028352327268264</v>
      </c>
      <c r="J10" s="52"/>
      <c r="K10" s="11">
        <f>H10/E10</f>
        <v>0.73028352327268264</v>
      </c>
    </row>
    <row r="11" spans="1:14" s="12" customFormat="1" ht="21" customHeight="1">
      <c r="A11" s="23"/>
      <c r="B11" s="43" t="s">
        <v>54</v>
      </c>
      <c r="C11" s="10"/>
      <c r="D11" s="10"/>
      <c r="E11" s="10"/>
      <c r="F11" s="10"/>
      <c r="G11" s="10"/>
      <c r="H11" s="10"/>
      <c r="I11" s="52"/>
      <c r="J11" s="52"/>
      <c r="K11" s="11"/>
    </row>
    <row r="12" spans="1:14" s="12" customFormat="1" ht="21" customHeight="1">
      <c r="A12" s="23">
        <v>1</v>
      </c>
      <c r="B12" s="43" t="s">
        <v>55</v>
      </c>
      <c r="C12" s="14">
        <f>D12+E12</f>
        <v>88210000</v>
      </c>
      <c r="D12" s="10"/>
      <c r="E12" s="49">
        <v>88210000</v>
      </c>
      <c r="F12" s="14">
        <f>G12+H12</f>
        <v>65477087</v>
      </c>
      <c r="G12" s="10"/>
      <c r="H12" s="14">
        <v>65477087</v>
      </c>
      <c r="I12" s="53">
        <f t="shared" ref="I12:I25" si="0">F12/C12</f>
        <v>0.74228644144654798</v>
      </c>
      <c r="J12" s="53"/>
      <c r="K12" s="15">
        <f t="shared" ref="K12:K25" si="1">H12/E12</f>
        <v>0.74228644144654798</v>
      </c>
      <c r="M12" s="37"/>
    </row>
    <row r="13" spans="1:14" ht="33.75" customHeight="1">
      <c r="A13" s="23">
        <v>2</v>
      </c>
      <c r="B13" s="43" t="s">
        <v>56</v>
      </c>
      <c r="C13" s="14">
        <f t="shared" ref="C13:C25" si="2">D13+E13</f>
        <v>0</v>
      </c>
      <c r="D13" s="24"/>
      <c r="E13" s="49"/>
      <c r="F13" s="14">
        <f t="shared" ref="F13:F25" si="3">G13+H13</f>
        <v>0</v>
      </c>
      <c r="G13" s="14"/>
      <c r="H13" s="14"/>
      <c r="I13" s="53"/>
      <c r="J13" s="53"/>
      <c r="K13" s="15"/>
    </row>
    <row r="14" spans="1:14" ht="21" customHeight="1">
      <c r="A14" s="23">
        <v>3</v>
      </c>
      <c r="B14" s="43" t="s">
        <v>57</v>
      </c>
      <c r="C14" s="14">
        <f t="shared" si="2"/>
        <v>2650153</v>
      </c>
      <c r="D14" s="24"/>
      <c r="E14" s="24">
        <v>2650153</v>
      </c>
      <c r="F14" s="14">
        <f t="shared" si="3"/>
        <v>1106249</v>
      </c>
      <c r="G14" s="14"/>
      <c r="H14" s="14">
        <v>1106249</v>
      </c>
      <c r="I14" s="53">
        <f t="shared" si="0"/>
        <v>0.41742835224985125</v>
      </c>
      <c r="J14" s="53"/>
      <c r="K14" s="15">
        <f t="shared" si="1"/>
        <v>0.41742835224985125</v>
      </c>
    </row>
    <row r="15" spans="1:14" s="12" customFormat="1" ht="21" customHeight="1">
      <c r="A15" s="23">
        <v>4</v>
      </c>
      <c r="B15" s="43" t="s">
        <v>58</v>
      </c>
      <c r="C15" s="14">
        <f t="shared" si="2"/>
        <v>2012745</v>
      </c>
      <c r="D15" s="10"/>
      <c r="E15" s="24">
        <v>2012745</v>
      </c>
      <c r="F15" s="14">
        <f t="shared" si="3"/>
        <v>833364</v>
      </c>
      <c r="G15" s="10"/>
      <c r="H15" s="14">
        <v>833364</v>
      </c>
      <c r="I15" s="53">
        <f t="shared" si="0"/>
        <v>0.41404350774688298</v>
      </c>
      <c r="J15" s="53"/>
      <c r="K15" s="15">
        <f t="shared" si="1"/>
        <v>0.41404350774688298</v>
      </c>
      <c r="L15" s="26"/>
      <c r="M15" s="26"/>
      <c r="N15" s="26"/>
    </row>
    <row r="16" spans="1:14" ht="21" customHeight="1">
      <c r="A16" s="23">
        <v>5</v>
      </c>
      <c r="B16" s="43" t="s">
        <v>59</v>
      </c>
      <c r="C16" s="14">
        <f t="shared" si="2"/>
        <v>100200</v>
      </c>
      <c r="D16" s="14"/>
      <c r="E16" s="24">
        <v>100200</v>
      </c>
      <c r="F16" s="14">
        <f t="shared" si="3"/>
        <v>138879</v>
      </c>
      <c r="G16" s="14"/>
      <c r="H16" s="14">
        <v>138879</v>
      </c>
      <c r="I16" s="53">
        <f t="shared" si="0"/>
        <v>1.3860179640718562</v>
      </c>
      <c r="J16" s="53"/>
      <c r="K16" s="15">
        <f t="shared" si="1"/>
        <v>1.3860179640718562</v>
      </c>
    </row>
    <row r="17" spans="1:11" ht="21" customHeight="1">
      <c r="A17" s="23">
        <v>6</v>
      </c>
      <c r="B17" s="43" t="s">
        <v>60</v>
      </c>
      <c r="C17" s="14">
        <f t="shared" si="2"/>
        <v>123400</v>
      </c>
      <c r="D17" s="34"/>
      <c r="E17" s="24">
        <v>123400</v>
      </c>
      <c r="F17" s="14">
        <f t="shared" si="3"/>
        <v>49544</v>
      </c>
      <c r="G17" s="14"/>
      <c r="H17" s="14">
        <v>49544</v>
      </c>
      <c r="I17" s="53">
        <f t="shared" si="0"/>
        <v>0.40149108589951377</v>
      </c>
      <c r="J17" s="53"/>
      <c r="K17" s="15">
        <f t="shared" si="1"/>
        <v>0.40149108589951377</v>
      </c>
    </row>
    <row r="18" spans="1:11" ht="21" customHeight="1">
      <c r="A18" s="23">
        <v>7</v>
      </c>
      <c r="B18" s="43" t="s">
        <v>61</v>
      </c>
      <c r="C18" s="14">
        <f t="shared" si="2"/>
        <v>32364</v>
      </c>
      <c r="D18" s="34"/>
      <c r="E18" s="50">
        <v>32364</v>
      </c>
      <c r="F18" s="14">
        <f t="shared" si="3"/>
        <v>14364</v>
      </c>
      <c r="G18" s="14"/>
      <c r="H18" s="14">
        <v>14364</v>
      </c>
      <c r="I18" s="53">
        <f t="shared" si="0"/>
        <v>0.44382647385984425</v>
      </c>
      <c r="J18" s="53"/>
      <c r="K18" s="15">
        <f t="shared" si="1"/>
        <v>0.44382647385984425</v>
      </c>
    </row>
    <row r="19" spans="1:11" ht="21" customHeight="1">
      <c r="A19" s="23">
        <v>8</v>
      </c>
      <c r="B19" s="43" t="s">
        <v>62</v>
      </c>
      <c r="C19" s="14">
        <f t="shared" si="2"/>
        <v>1033155</v>
      </c>
      <c r="D19" s="34"/>
      <c r="E19" s="50">
        <v>1033155</v>
      </c>
      <c r="F19" s="14">
        <f t="shared" si="3"/>
        <v>340155</v>
      </c>
      <c r="G19" s="14"/>
      <c r="H19" s="14">
        <v>340155</v>
      </c>
      <c r="I19" s="53">
        <f t="shared" si="0"/>
        <v>0.32923907835707128</v>
      </c>
      <c r="J19" s="53"/>
      <c r="K19" s="15">
        <f t="shared" si="1"/>
        <v>0.32923907835707128</v>
      </c>
    </row>
    <row r="20" spans="1:11" ht="39" customHeight="1">
      <c r="A20" s="23">
        <v>9</v>
      </c>
      <c r="B20" s="43" t="s">
        <v>63</v>
      </c>
      <c r="C20" s="14">
        <f t="shared" si="2"/>
        <v>33122918</v>
      </c>
      <c r="D20" s="34"/>
      <c r="E20" s="25">
        <v>33122918</v>
      </c>
      <c r="F20" s="14">
        <f t="shared" si="3"/>
        <v>21489457</v>
      </c>
      <c r="G20" s="14"/>
      <c r="H20" s="14">
        <v>21489457</v>
      </c>
      <c r="I20" s="53">
        <f t="shared" si="0"/>
        <v>0.64877910213103807</v>
      </c>
      <c r="J20" s="53"/>
      <c r="K20" s="15">
        <f t="shared" si="1"/>
        <v>0.64877910213103807</v>
      </c>
    </row>
    <row r="21" spans="1:11" ht="21" customHeight="1">
      <c r="A21" s="23">
        <v>10</v>
      </c>
      <c r="B21" s="51" t="s">
        <v>64</v>
      </c>
      <c r="C21" s="14">
        <f t="shared" si="2"/>
        <v>5862620</v>
      </c>
      <c r="D21" s="34"/>
      <c r="E21" s="25">
        <v>5862620</v>
      </c>
      <c r="F21" s="14">
        <f t="shared" si="3"/>
        <v>7702652</v>
      </c>
      <c r="G21" s="14"/>
      <c r="H21" s="14">
        <v>7702652</v>
      </c>
      <c r="I21" s="53">
        <f t="shared" si="0"/>
        <v>1.313858309083652</v>
      </c>
      <c r="J21" s="53"/>
      <c r="K21" s="15">
        <f t="shared" si="1"/>
        <v>1.313858309083652</v>
      </c>
    </row>
    <row r="22" spans="1:11" ht="21" customHeight="1">
      <c r="A22" s="23">
        <v>11</v>
      </c>
      <c r="B22" s="51" t="s">
        <v>66</v>
      </c>
      <c r="C22" s="14">
        <f t="shared" si="2"/>
        <v>1703973</v>
      </c>
      <c r="D22" s="34"/>
      <c r="E22" s="50">
        <v>1703973</v>
      </c>
      <c r="F22" s="14">
        <f t="shared" si="3"/>
        <v>1548642</v>
      </c>
      <c r="G22" s="14"/>
      <c r="H22" s="14">
        <v>1548642</v>
      </c>
      <c r="I22" s="53">
        <f t="shared" si="0"/>
        <v>0.90884186545209344</v>
      </c>
      <c r="J22" s="53"/>
      <c r="K22" s="15">
        <f t="shared" si="1"/>
        <v>0.90884186545209344</v>
      </c>
    </row>
    <row r="23" spans="1:11" ht="21" customHeight="1">
      <c r="A23" s="23">
        <v>12</v>
      </c>
      <c r="B23" s="51" t="s">
        <v>67</v>
      </c>
      <c r="C23" s="14">
        <f t="shared" si="2"/>
        <v>3282472</v>
      </c>
      <c r="D23" s="34"/>
      <c r="E23" s="50">
        <v>3282472</v>
      </c>
      <c r="F23" s="14">
        <f t="shared" si="3"/>
        <v>2482580</v>
      </c>
      <c r="G23" s="14"/>
      <c r="H23" s="14">
        <v>2482580</v>
      </c>
      <c r="I23" s="53">
        <f t="shared" si="0"/>
        <v>0.75631414373070049</v>
      </c>
      <c r="J23" s="53"/>
      <c r="K23" s="15">
        <f t="shared" si="1"/>
        <v>0.75631414373070049</v>
      </c>
    </row>
    <row r="24" spans="1:11" ht="21" customHeight="1">
      <c r="A24" s="23">
        <v>11</v>
      </c>
      <c r="B24" s="51" t="s">
        <v>65</v>
      </c>
      <c r="C24" s="14">
        <f t="shared" si="2"/>
        <v>0</v>
      </c>
      <c r="D24" s="25"/>
      <c r="E24" s="25"/>
      <c r="F24" s="14">
        <f t="shared" si="3"/>
        <v>0</v>
      </c>
      <c r="G24" s="14">
        <v>0</v>
      </c>
      <c r="H24" s="14"/>
      <c r="I24" s="53"/>
      <c r="J24" s="53"/>
      <c r="K24" s="15"/>
    </row>
    <row r="25" spans="1:11" ht="21" customHeight="1">
      <c r="A25" s="23">
        <v>12</v>
      </c>
      <c r="B25" s="51" t="s">
        <v>9</v>
      </c>
      <c r="C25" s="14">
        <f t="shared" si="2"/>
        <v>419000</v>
      </c>
      <c r="D25" s="34"/>
      <c r="E25" s="25">
        <v>419000</v>
      </c>
      <c r="F25" s="14">
        <f t="shared" si="3"/>
        <v>0</v>
      </c>
      <c r="G25" s="14"/>
      <c r="H25" s="14"/>
      <c r="I25" s="53">
        <f t="shared" si="0"/>
        <v>0</v>
      </c>
      <c r="J25" s="53"/>
      <c r="K25" s="15">
        <f t="shared" si="1"/>
        <v>0</v>
      </c>
    </row>
  </sheetData>
  <mergeCells count="9">
    <mergeCell ref="I7:K7"/>
    <mergeCell ref="I1:K1"/>
    <mergeCell ref="A3:K3"/>
    <mergeCell ref="I6:K6"/>
    <mergeCell ref="A4:K4"/>
    <mergeCell ref="C7:E7"/>
    <mergeCell ref="F7:H7"/>
    <mergeCell ref="A7:A8"/>
    <mergeCell ref="B7:B8"/>
  </mergeCells>
  <printOptions horizontalCentered="1"/>
  <pageMargins left="0.45" right="0.45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Bieu 93</vt:lpstr>
      <vt:lpstr>Bieu 94</vt:lpstr>
      <vt:lpstr>Bieu 95</vt:lpstr>
      <vt:lpstr>'Bieu 94'!Print_Area</vt:lpstr>
      <vt:lpstr>'Bieu 95'!Print_Area</vt:lpstr>
      <vt:lpstr>'Bieu 94'!Print_Titles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UBND Bac Tu Liem</dc:creator>
  <cp:lastModifiedBy>ADMIN</cp:lastModifiedBy>
  <cp:lastPrinted>2025-10-10T08:27:02Z</cp:lastPrinted>
  <dcterms:created xsi:type="dcterms:W3CDTF">2018-04-11T09:26:52Z</dcterms:created>
  <dcterms:modified xsi:type="dcterms:W3CDTF">2025-11-06T05:23:09Z</dcterms:modified>
</cp:coreProperties>
</file>