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Quốc lộ 6\Phương án đền bù QL6\PA Thêm\"/>
    </mc:Choice>
  </mc:AlternateContent>
  <bookViews>
    <workbookView xWindow="-120" yWindow="-120" windowWidth="29040" windowHeight="15840" firstSheet="15" activeTab="17"/>
  </bookViews>
  <sheets>
    <sheet name="foxz" sheetId="26" state="veryHidden" r:id="rId1"/>
    <sheet name="Kangatang" sheetId="32" state="veryHidden" r:id="rId2"/>
    <sheet name="Kangatang_2" sheetId="33" state="veryHidden" r:id="rId3"/>
    <sheet name="Kangatang_3" sheetId="34" state="veryHidden" r:id="rId4"/>
    <sheet name="Kangatang_4" sheetId="35" state="veryHidden" r:id="rId5"/>
    <sheet name="Kangatang_5" sheetId="36" state="veryHidden" r:id="rId6"/>
    <sheet name="Kangatang_6" sheetId="37" state="veryHidden" r:id="rId7"/>
    <sheet name="Kangatang_7" sheetId="38" state="veryHidden" r:id="rId8"/>
    <sheet name="Kangatang_8" sheetId="39" state="veryHidden" r:id="rId9"/>
    <sheet name="Kangatang_9" sheetId="40" state="veryHidden" r:id="rId10"/>
    <sheet name="Kangatang_10" sheetId="41" state="veryHidden" r:id="rId11"/>
    <sheet name="Kangatang_11" sheetId="42" state="veryHidden" r:id="rId12"/>
    <sheet name="Kangatang_12" sheetId="43" state="veryHidden" r:id="rId13"/>
    <sheet name="Kangatang_13" sheetId="44" state="veryHidden" r:id="rId14"/>
    <sheet name="Kangatang_14" sheetId="45" state="veryHidden" r:id="rId15"/>
    <sheet name="Ng Thị Nga - Lê Nhật Hương 11-3" sheetId="21" r:id="rId16"/>
    <sheet name="Ng Thị Nga (4 thửa)" sheetId="27" r:id="rId17"/>
    <sheet name="BẢNG TỔNG HỢP" sheetId="2" r:id="rId18"/>
    <sheet name="Ng Thị Nga 28-2" sheetId="30" r:id="rId19"/>
  </sheets>
  <externalReferences>
    <externalReference r:id="rId20"/>
    <externalReference r:id="rId21"/>
  </externalReferences>
  <definedNames>
    <definedName name="_xlnm.Print_Titles" localSheetId="17">'BẢNG TỔNG HỢP'!$9:$12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4" i="2" l="1"/>
  <c r="S14" i="2"/>
  <c r="S13" i="2"/>
  <c r="X14" i="2"/>
  <c r="X13" i="2"/>
  <c r="Q13" i="2"/>
  <c r="K14" i="2"/>
  <c r="J13" i="2"/>
  <c r="I13" i="2"/>
  <c r="H13" i="2"/>
  <c r="C13" i="2"/>
  <c r="D57" i="27" l="1"/>
  <c r="C27" i="27" l="1"/>
  <c r="C25" i="27"/>
  <c r="C28" i="27" s="1"/>
  <c r="C21" i="27"/>
  <c r="E37" i="27" s="1"/>
  <c r="C19" i="27"/>
  <c r="H19" i="27" l="1"/>
  <c r="D50" i="21" l="1"/>
  <c r="H38" i="21"/>
  <c r="E37" i="21"/>
  <c r="C28" i="21"/>
  <c r="H19" i="21" l="1"/>
  <c r="D65" i="30" l="1"/>
  <c r="A14" i="2" l="1"/>
  <c r="I14" i="2"/>
  <c r="H14" i="2"/>
  <c r="E14" i="2"/>
  <c r="D14" i="2"/>
  <c r="C14" i="2"/>
  <c r="B14" i="2"/>
  <c r="E13" i="2"/>
  <c r="D13" i="2"/>
  <c r="B13" i="2"/>
  <c r="J14" i="2" l="1"/>
  <c r="U15" i="2" l="1"/>
  <c r="T15" i="2"/>
  <c r="S15" i="2"/>
  <c r="H15" i="2"/>
  <c r="Z13" i="2"/>
  <c r="X15" i="2"/>
  <c r="W15" i="2"/>
  <c r="V15" i="2"/>
  <c r="Y13" i="2"/>
  <c r="Y15" i="2" s="1"/>
  <c r="Q15" i="2"/>
  <c r="O15" i="2"/>
  <c r="N15" i="2"/>
  <c r="M15" i="2"/>
  <c r="L15" i="2"/>
  <c r="R15" i="2"/>
  <c r="H65" i="30"/>
  <c r="H66" i="30" s="1"/>
  <c r="H61" i="30"/>
  <c r="H60" i="30" s="1"/>
  <c r="H62" i="30" s="1"/>
  <c r="H58" i="30"/>
  <c r="H43" i="30"/>
  <c r="H41" i="30"/>
  <c r="E41" i="30"/>
  <c r="C28" i="30"/>
  <c r="F27" i="30"/>
  <c r="F26" i="30"/>
  <c r="F25" i="30"/>
  <c r="C23" i="30"/>
  <c r="C16" i="30"/>
  <c r="C15" i="30"/>
  <c r="C14" i="30"/>
  <c r="F13" i="30"/>
  <c r="H53" i="27"/>
  <c r="H52" i="27" s="1"/>
  <c r="H50" i="27"/>
  <c r="H37" i="27"/>
  <c r="H39" i="27" s="1"/>
  <c r="H57" i="27"/>
  <c r="H58" i="27" s="1"/>
  <c r="C22" i="27"/>
  <c r="I19" i="27" s="1"/>
  <c r="C16" i="27"/>
  <c r="C15" i="27"/>
  <c r="C14" i="27"/>
  <c r="F13" i="27"/>
  <c r="H46" i="21"/>
  <c r="H45" i="21" s="1"/>
  <c r="H43" i="21"/>
  <c r="H37" i="21"/>
  <c r="H39" i="21" s="1"/>
  <c r="H50" i="21"/>
  <c r="H51" i="21" s="1"/>
  <c r="C22" i="21"/>
  <c r="I19" i="21" s="1"/>
  <c r="C16" i="21"/>
  <c r="C15" i="21"/>
  <c r="C14" i="21"/>
  <c r="F13" i="21"/>
  <c r="AB13" i="2"/>
  <c r="H54" i="27" l="1"/>
  <c r="H47" i="21"/>
  <c r="H52" i="21" s="1"/>
  <c r="H67" i="30"/>
  <c r="H59" i="27"/>
  <c r="J15" i="2"/>
  <c r="I15" i="2"/>
  <c r="P15" i="2"/>
  <c r="K15" i="2"/>
  <c r="C53" i="21"/>
  <c r="C60" i="27"/>
  <c r="C68" i="30"/>
</calcChain>
</file>

<file path=xl/sharedStrings.xml><?xml version="1.0" encoding="utf-8"?>
<sst xmlns="http://schemas.openxmlformats.org/spreadsheetml/2006/main" count="421" uniqueCount="162">
  <si>
    <t>Ủ BAN NHÂN DÂN</t>
  </si>
  <si>
    <t>CỘNG HÒA XÃ HỘI CHỦ NGHĨA VIỆT NAM</t>
  </si>
  <si>
    <t>Độc lập - Tự do - Hạnh phúc</t>
  </si>
  <si>
    <t xml:space="preserve"> PHƯƠNG ÁN CHI TIẾT BỒI THƯỜNG, HỖ TRỢ &amp; TĐC</t>
  </si>
  <si>
    <t xml:space="preserve">Dự án thành phần 1.2: Bồi thường, hỗ trợ và tái định cư thực hiện giải phóng mặt bằng trên địa bàn huyện Chương Mỹ thuộc Dự án đầu tư cải tạo, nâng cấp Quốc Lộ 6 đoạn Ba La - Xuân Mai (Trên địa giới hành chính xã Xuân Mai)
</t>
  </si>
  <si>
    <t>I.</t>
  </si>
  <si>
    <t>NGƯỜI SỬ DỤNG ĐẤT VÀ SỞ HỮU TÀI SẢN GẮN LIỀN VỚI ĐẤT THU HỒI:</t>
  </si>
  <si>
    <t>1.</t>
  </si>
  <si>
    <t xml:space="preserve">Họ và tên người sử dụng đất thu hồi: </t>
  </si>
  <si>
    <t>Nơi ở hiện nay:</t>
  </si>
  <si>
    <t>Nơi thường trú:</t>
  </si>
  <si>
    <t>Số định danh cá nhân</t>
  </si>
  <si>
    <t>2.</t>
  </si>
  <si>
    <t xml:space="preserve">Họ và tên người sở hữu tài sản gắn liền với đất thu hồi: </t>
  </si>
  <si>
    <t>Số định danh cá nhân:</t>
  </si>
  <si>
    <t>II</t>
  </si>
  <si>
    <t>HIỆN TRẠNG SỦ DỤNG ĐẤT VÀ TÀI SẢN GẮN LIỀN VỚI ĐẤT THU HỒI:</t>
  </si>
  <si>
    <t>Hiện trạng sử dụng đất:</t>
  </si>
  <si>
    <t xml:space="preserve">Thửa đất số: </t>
  </si>
  <si>
    <t>Tờ bản đồ số:</t>
  </si>
  <si>
    <t>Diện tích thửa đất:</t>
  </si>
  <si>
    <t>Trong đó:</t>
  </si>
  <si>
    <t>Trong chỉ giới GPMB:</t>
  </si>
  <si>
    <t>Ngoài chỉ giới GPMB:</t>
  </si>
  <si>
    <t xml:space="preserve">Vị trí, địa điểm thu hồi đất: </t>
  </si>
  <si>
    <t>Diện tích đất trong chỉ giới thu hồi:</t>
  </si>
  <si>
    <t xml:space="preserve">Diện tích đất còn lại ngoài chỉ giới: </t>
  </si>
  <si>
    <t>3.</t>
  </si>
  <si>
    <t>Tổng diện tích đất đang sử dụng: Đất phi nông nghiệp.</t>
  </si>
  <si>
    <t>Tổng diện tích thu hồi:</t>
  </si>
  <si>
    <t xml:space="preserve">Diện tích thu hồi nằm trong đất lưu không 28,0 m đường Quốc lộ 6: </t>
  </si>
  <si>
    <t>Diện tích thu hồi nằm ngoài lưu không 28,0 m đường Quốc lộ 6:</t>
  </si>
  <si>
    <t>4.</t>
  </si>
  <si>
    <t>II.</t>
  </si>
  <si>
    <t>PHƯƠNG ÁN BỒI THƯỜNG, HỖ TRỢ VÀ TÁ ĐỊNH CƯ:</t>
  </si>
  <si>
    <t>Bồi thường về đất và tái định cư:</t>
  </si>
  <si>
    <t>TT</t>
  </si>
  <si>
    <t>Tiền Bồi thường 
(Giá trị quyền sử dụng đất của diện tích đất thu hồi)</t>
  </si>
  <si>
    <t>Loại đất</t>
  </si>
  <si>
    <t xml:space="preserve">Đơn vị tính </t>
  </si>
  <si>
    <t>Khối lượng</t>
  </si>
  <si>
    <t>Đơn giá (đồng/m2)</t>
  </si>
  <si>
    <t>Tỷ lệ BT, HT (%)</t>
  </si>
  <si>
    <t>Thành tiền 2 (đồng)</t>
  </si>
  <si>
    <t>Ghi chú</t>
  </si>
  <si>
    <t>Cộng:</t>
  </si>
  <si>
    <t>Bồi thường bằng đất ở hoặc nhà ở tái định cư (nếu có)</t>
  </si>
  <si>
    <t>Số tiền chênh lệch giữa tiền bồi thường đất thu hồi và tiền đất ở, nhà ở tái định cư được bố trí:</t>
  </si>
  <si>
    <t>* Người bị thu hồi đất được nhận (nếu thành tiền 1  lớn hơn thành tiền 2)</t>
  </si>
  <si>
    <t>* Người bị thu hồi đất phải nộp (nếu thành tiền 1  nhỏ hơn thành tiền 2)</t>
  </si>
  <si>
    <t>Bồi thường, hỗ trợ về tài sản gắn liền với đất bị thu hồi:</t>
  </si>
  <si>
    <t>Tên tài sản</t>
  </si>
  <si>
    <t>Quy cách tài sản</t>
  </si>
  <si>
    <t xml:space="preserve">Khối lượng </t>
  </si>
  <si>
    <t>Đơn giá</t>
  </si>
  <si>
    <t>Thành tiền (đ)</t>
  </si>
  <si>
    <t>A.</t>
  </si>
  <si>
    <t>Nhà ở, công trình xây dựng</t>
  </si>
  <si>
    <t>B.</t>
  </si>
  <si>
    <t>Cây trồng, vật nuôi là thủy sản</t>
  </si>
  <si>
    <t>Cộng (A+B) :</t>
  </si>
  <si>
    <t>Các khoản bồi thường, hỗ trợ khác:</t>
  </si>
  <si>
    <t>Khoản bồi thường, hỗ trợ</t>
  </si>
  <si>
    <t>Đơn vị tính</t>
  </si>
  <si>
    <t>Hệ số điều chỉnh</t>
  </si>
  <si>
    <t xml:space="preserve"> Thưởng tiến độ bàn giao mặt bằng (K1,Đ18, QĐ56) </t>
  </si>
  <si>
    <t>hộ</t>
  </si>
  <si>
    <t>Tổng cộng tiền bồi thường, hỗ trợ được nhận (1+2+3+4):</t>
  </si>
  <si>
    <t>đồng</t>
  </si>
  <si>
    <t>STT</t>
  </si>
  <si>
    <t>Chủ sử dụng đất</t>
  </si>
  <si>
    <t>Nơi ở hiện nay</t>
  </si>
  <si>
    <t>Vị trí đất thu hồi</t>
  </si>
  <si>
    <t>Tờ bản đồ số</t>
  </si>
  <si>
    <t>Thửa số</t>
  </si>
  <si>
    <t>Nội dung bồi thường hỗ trợ về đất</t>
  </si>
  <si>
    <t>Số nhân khẩu</t>
  </si>
  <si>
    <t xml:space="preserve">Tỷ lệ % thu hồi diện tích đất NN được giao </t>
  </si>
  <si>
    <t>Bồi thường về đất (đồng)</t>
  </si>
  <si>
    <t>Bồi thường về tài sản (đồng)</t>
  </si>
  <si>
    <t>Bồi thường về cây cối hoa màu (đồng)</t>
  </si>
  <si>
    <t>các khoản hỗ trợ khác</t>
  </si>
  <si>
    <t>Tổng tiền BTHT (đồng)</t>
  </si>
  <si>
    <t xml:space="preserve">Bằng chữ </t>
  </si>
  <si>
    <t>Tổng diện tích thửa đất đo đạc hiện trạng (m2)</t>
  </si>
  <si>
    <t>Trong đó</t>
  </si>
  <si>
    <t>Tổng diện tích đất  nông nghiệp được giao theo NĐ 64/NĐ-CP (m2)</t>
  </si>
  <si>
    <t>Diện tích được giao tại thửa đất thu hồi (m2)</t>
  </si>
  <si>
    <t>Diện tích đất NN còn lại được giao (m2)</t>
  </si>
  <si>
    <t>Thưởng tiến độ bàn giao mặt bằng (đồng)</t>
  </si>
  <si>
    <t>Diện tích đất thu hồi (m2)</t>
  </si>
  <si>
    <t>Diện tích còn lại (m2)</t>
  </si>
  <si>
    <t>Diện tích chênh lệch tăng so với đất được giao (m2)</t>
  </si>
  <si>
    <t>Là đất NN các hộ tự sử dụng (m2)</t>
  </si>
  <si>
    <t>Là đất công do UBND xã quản lý (m2)</t>
  </si>
  <si>
    <t>Nguồn gốc, thời gian sử dụng đất:</t>
  </si>
  <si>
    <t xml:space="preserve">Tổng diện tích thửa đất thu hồi (theo hồ sơ quản lý): </t>
  </si>
  <si>
    <t>Đất nông nghiệp (LUC) hộ đang sử dụng từ trước thời điểm 15/10/1993.</t>
  </si>
  <si>
    <t>Không</t>
  </si>
  <si>
    <t>XÃ PHÚ NGHĨA</t>
  </si>
  <si>
    <t>KT. CHỦ TỊCH</t>
  </si>
  <si>
    <t xml:space="preserve">PHÓ CHỦ TỊCH </t>
  </si>
  <si>
    <t>Trần Văn Sơn</t>
  </si>
  <si>
    <t>Dự thảo</t>
  </si>
  <si>
    <t>Nguồn gốc đất thu hồi</t>
  </si>
  <si>
    <t>Loại đất thu hồi</t>
  </si>
  <si>
    <t>LUC</t>
  </si>
  <si>
    <t>Không đủ điều kiện bố trí tái định cư.</t>
  </si>
  <si>
    <t xml:space="preserve">Tổng cộng: </t>
  </si>
  <si>
    <t>ỦY BAN NHÂN DÂN THÀNH PHỐ HÀ NỘI</t>
  </si>
  <si>
    <t>BAN QUẢN LÝ DỰ ÁN ĐÂU TƯ XÂY DỰNG CÔNG TRÌNH GIAO THÔNG THÀNH PHỐ HÀ NỘI</t>
  </si>
  <si>
    <t>Độc Lập - Tự do - Hạnh phúc</t>
  </si>
  <si>
    <t>BẢNG TỔNG HỢP PHƯƠNG ÁN BỒI THƯỜNG, HỖ TRỢ , TÁI ĐỊNH CƯ (ĐỢT 1)</t>
  </si>
  <si>
    <t>5.</t>
  </si>
  <si>
    <t>Số hộ gia đình (số cặp vợ chồng):</t>
  </si>
  <si>
    <t>Người có quyền lợi và nghĩa vụ liên quan; thu nhập từ việc sử dụng đất, tài sản gắn liền với đất thu hồi, nguyện vọng tái định cư, chuyển đổi nghề:</t>
  </si>
  <si>
    <t>6.</t>
  </si>
  <si>
    <t>khẩu</t>
  </si>
  <si>
    <t>Bồi thường vụ lúa (7.400đ/m2)</t>
  </si>
  <si>
    <t>30 Bùi Thị Xuân - Phường Nguyễn Du - Thành Phố Hà Nội</t>
  </si>
  <si>
    <t>Nguyễn Thị Nga - Lê Nhật Hương</t>
  </si>
  <si>
    <t>001164011180</t>
  </si>
  <si>
    <t xml:space="preserve"> Thôn Xóm Đông - Xã Phú Nghĩa - Thành phố Hà Nội</t>
  </si>
  <si>
    <t>Nguyễn Thị Nga</t>
  </si>
  <si>
    <t>Hà Nội; ngày        tháng 12 năm 2025</t>
  </si>
  <si>
    <t>Bằng chữ:</t>
  </si>
  <si>
    <t>(Kèm theo Tờ trình số:            TTr - BQLCTGT  ngày    /   /2026 của Ban Quản lý dự án ĐTXD CTGT thành phố Hà Nội)</t>
  </si>
  <si>
    <t>Phú Nghĩa, ngày      tháng  01  năm 2026</t>
  </si>
  <si>
    <r>
      <t>m</t>
    </r>
    <r>
      <rPr>
        <vertAlign val="superscript"/>
        <sz val="13"/>
        <rFont val="Times New Roman"/>
        <family val="1"/>
      </rPr>
      <t>2</t>
    </r>
  </si>
  <si>
    <r>
      <t>m</t>
    </r>
    <r>
      <rPr>
        <b/>
        <vertAlign val="superscript"/>
        <sz val="13"/>
        <color theme="1"/>
        <rFont val="Times New Roman"/>
        <family val="1"/>
      </rPr>
      <t>2</t>
    </r>
  </si>
  <si>
    <r>
      <t>m</t>
    </r>
    <r>
      <rPr>
        <vertAlign val="superscript"/>
        <sz val="13"/>
        <color theme="1"/>
        <rFont val="Times New Roman"/>
        <family val="1"/>
      </rPr>
      <t>2</t>
    </r>
  </si>
  <si>
    <r>
      <t>m</t>
    </r>
    <r>
      <rPr>
        <vertAlign val="superscript"/>
        <sz val="13"/>
        <color theme="1"/>
        <rFont val="Times New Roman"/>
        <family val="1"/>
      </rPr>
      <t>2</t>
    </r>
    <r>
      <rPr>
        <sz val="13"/>
        <color theme="1"/>
        <rFont val="Times New Roman"/>
        <family val="1"/>
      </rPr>
      <t xml:space="preserve"> </t>
    </r>
  </si>
  <si>
    <t>(Kèm theo Tờ trình số:            TTr - BQLCTGT  ngày    /01/2026 của Ban Quản lý dự án Đầu tư Xây dựng Công trình Giao thông Thành phố Hà Nội)</t>
  </si>
  <si>
    <t>Tờ, thửa</t>
  </si>
  <si>
    <t>DT thu hồi</t>
  </si>
  <si>
    <t>DT còn lại</t>
  </si>
  <si>
    <t>3;11</t>
  </si>
  <si>
    <t xml:space="preserve"> Xứ Trệ Đầm Hệu - Xã Phú Nghĩa - Thành phố Hà Nội</t>
  </si>
  <si>
    <t>0</t>
  </si>
  <si>
    <t>Số nhân khẩu:</t>
  </si>
  <si>
    <t>- Đất Nông nghiệp giao theo NĐ 64/CP cho hộ ông Ngô Bá Lương và được UBND huyện Chương Mỹ cấp Giấy chứng nhận QSD đất số CH639399 ngày 18/10/2016, ông Ngô Bá Lương chuyển nhượng diện tích đất tại xứ đồng Trệ Đầm Hệu cho bà Nguyễn Thị Nga và Lê Nhật Hương. Hiện trạng thửa đất tại xứ Trệ Đầm Hệu (thửa 11, tờ số 03): 1.518,0 m2 là đất trồng lúa còn lại (LUK), tăng 1,0m2 so với diện tích nhận chuyển nhượng và cấp GCN (1.517m2) là đất bờ vùng, bờ thửa là diện tích đất công.
- Diện tích thu hồi 255,90 m2 trong đó 254,90m2  là đất nông nghiệp giao theo NĐ 64/CP và 1,0 m2 đất nông nghiệp là đất công.</t>
  </si>
  <si>
    <t>(Tăng 1,0 m2 đất nông nghiệp là đất công)</t>
  </si>
  <si>
    <t>Đất nông nghiệp (LUK) giao theo NĐ 64/CP</t>
  </si>
  <si>
    <t>Đất nông nghiệp tăng so với đất giao theo NĐ 64/CP (là đất công)</t>
  </si>
  <si>
    <r>
      <t xml:space="preserve">Ý kiến của hộ gia đình, cá nhân (Đánh dấu "x" vào ô </t>
    </r>
    <r>
      <rPr>
        <sz val="13"/>
        <color theme="1"/>
        <rFont val="Wingdings 2"/>
        <family val="1"/>
        <charset val="2"/>
      </rPr>
      <t>S</t>
    </r>
    <r>
      <rPr>
        <sz val="13"/>
        <color theme="1"/>
        <rFont val="Times New Roman"/>
        <family val="1"/>
      </rPr>
      <t xml:space="preserve">       ) </t>
    </r>
  </si>
  <si>
    <t>(Hộ gia đình ký và ghi rõ họ tên)</t>
  </si>
  <si>
    <t>DỰ THẢO</t>
  </si>
  <si>
    <t xml:space="preserve"> Xứ đồng Gò Vang - Xã Phú Nghĩa - Thành phố Hà Nội</t>
  </si>
  <si>
    <t>01(5+6+8), 02(25)</t>
  </si>
  <si>
    <t>BAN QLDA ĐẦU TƯ XÂY DỰNG</t>
  </si>
  <si>
    <t>CÔNG TRÌNH GIAO THÔNG TP HÀ NỘI</t>
  </si>
  <si>
    <t>Hà Nội, ngày      tháng  01 năm 2026</t>
  </si>
  <si>
    <t xml:space="preserve">      Ban Quản lý dự án đầu tư xây dựng công trình giao thông TP Hà Nội phối hợp với UBND Xã Phú Nghĩa tiến hành công khai phương án dự thảo chi tiết tới hộ gia đình trong vòng 10 ngày. Trong thời gian công khai nếu hộ gia đình có ý kiến thắc mắc về bản Dự thảo phương án chi tiết bồi thường, hỗ trợ &amp; TĐC này thì gửi đơn về Phòng Kinh Tế - UBND Xã Phú Nghĩa.</t>
  </si>
  <si>
    <r>
      <t xml:space="preserve">Tôi đồng ý với phương án dự thảo chi tiết trên và đề nghị UBND xã Phú Nghĩa phê duyệt phương án bồi thường, hỗ trợ &amp;tái định cư và ban hành Quyết định thu hồi đất    </t>
    </r>
    <r>
      <rPr>
        <b/>
        <sz val="13"/>
        <color theme="1"/>
        <rFont val="Wingdings 2"/>
        <family val="1"/>
        <charset val="2"/>
      </rPr>
      <t>*</t>
    </r>
  </si>
  <si>
    <r>
      <t xml:space="preserve">Tôi không đồng ý với phương án dự thảo chi tiết trên    </t>
    </r>
    <r>
      <rPr>
        <b/>
        <sz val="13"/>
        <color theme="1"/>
        <rFont val="Wingdings 2"/>
        <family val="1"/>
        <charset val="2"/>
      </rPr>
      <t>*</t>
    </r>
  </si>
  <si>
    <t>Thành tiền  (đồng)</t>
  </si>
  <si>
    <t xml:space="preserve">- Đất Nông nghiệp giao theo NĐ 64/CP bà Nguyễn Thị Nga nhận chuyển nhường theo các Giấy chứng nhận QSD đất số: CX048504 cấp ngày 07/8/2020, CX048535 cấp ngày 17/8/2020, CX048245 cấp ngày 22/7/2020
- Hiện trạng thửa đất tại xứ đồng Gò Vang: Thửa số 6, tờ 01 diện tích 356m2, thửa 05+08, tờ bản đồ 01 diện tích 683 m2, thửa 25 tờ bản đồ 02 diện tích 266 m2, bà Nguyễn Thị Nga đang sử dụng 1.305,0 m2  đất trồng lúa còn lại (LUK);  không tăng so với diện tích nhận chuyển nhượng và cấp GCN (1.305,0 m2).
- Diện tích thu hồi 288,20 m2 là đất trồng lúa còn lại (LUK) bà Nguyễn Thị Nga đang sử dụng do nhận chuyển nhượng là đất nông nghiệp có nguồn gốc Nhà nước giao theo NĐ 64/CP </t>
  </si>
  <si>
    <t>5+6+8+25</t>
  </si>
  <si>
    <t>01+02</t>
  </si>
  <si>
    <t>Kèm theo Thông báo số: TB-UBND  ngày         tháng 01  năm 2026 của UBND xã Phú Nghĩa</t>
  </si>
  <si>
    <t xml:space="preserve">Dự án thành phần 1.2: Bồi thường, hỗ trợ và tái định cư thực hiện GPMB trên địa bàn huyện Chương Mỹ thuộc dự án cải tạo, nâng cấp Quốc lộ 6 đoạn Ba La - Xuân Mai.
 (Địa giới hành chính xã Phú Nghĩa – Thành phố Hà Nội) </t>
  </si>
  <si>
    <t>Hỗ trợ chuyển đổi nghề nghiệp và đào tạo việc làm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</si>
</sst>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 #,##0.00_-;_-* &quot;-&quot;??_-;_-@_-"/>
    <numFmt numFmtId="165" formatCode="_(* #,##0_);_(* \(#,##0\);_(* &quot;-&quot;??_);_(@_)"/>
    <numFmt numFmtId="166" formatCode="_(* #,##0.00_);_(* \(#,##0.00\);_(* &quot;-&quot;??_);_(@_)"/>
    <numFmt numFmtId="167" formatCode="_(* #,##0.0_);_(* \(#,##0.0\);_(* &quot;-&quot;??_);_(@_)"/>
    <numFmt numFmtId="168" formatCode="_-* #,##0.0_-;\-* #,##0.0_-;_-* &quot;-&quot;??_-;_-@_-"/>
    <numFmt numFmtId="169" formatCode="_(* #,##0.000_);_(* \(#,##0.000\);_(* &quot;-&quot;??_);_(@_)"/>
    <numFmt numFmtId="170" formatCode="_-* #,##0_-;\-* #,##0_-;_-* &quot;-&quot;??_-;_-@_-"/>
    <numFmt numFmtId="171" formatCode="#,##0.0"/>
  </numFmts>
  <fonts count="35" x14ac:knownFonts="1">
    <font>
      <sz val="11"/>
      <color theme="1"/>
      <name val="Calibri"/>
      <family val="2"/>
      <scheme val="minor"/>
    </font>
    <font>
      <sz val="11"/>
      <color theme="1"/>
      <name val="Calibri"/>
      <family val="2"/>
      <scheme val="minor"/>
    </font>
    <font>
      <b/>
      <sz val="12"/>
      <color theme="1"/>
      <name val="Times New Roman"/>
      <family val="1"/>
    </font>
    <font>
      <b/>
      <sz val="14"/>
      <color theme="1"/>
      <name val="Times New Roman"/>
      <family val="1"/>
    </font>
    <font>
      <sz val="14"/>
      <color theme="1"/>
      <name val="Times New Roman"/>
      <family val="1"/>
    </font>
    <font>
      <sz val="14"/>
      <color theme="1"/>
      <name val="Arial"/>
      <family val="2"/>
    </font>
    <font>
      <sz val="11"/>
      <color theme="1"/>
      <name val="Times New Roman"/>
      <family val="1"/>
    </font>
    <font>
      <b/>
      <sz val="14"/>
      <name val="Times New Roman"/>
      <family val="1"/>
    </font>
    <font>
      <sz val="11"/>
      <name val="Times New Roman"/>
      <family val="1"/>
    </font>
    <font>
      <b/>
      <sz val="11"/>
      <color theme="1"/>
      <name val="Times New Roman"/>
      <family val="1"/>
    </font>
    <font>
      <b/>
      <sz val="13"/>
      <color theme="1"/>
      <name val="Times New Roman"/>
      <family val="1"/>
    </font>
    <font>
      <b/>
      <sz val="13"/>
      <color theme="1"/>
      <name val="Arial"/>
      <family val="2"/>
    </font>
    <font>
      <b/>
      <u/>
      <sz val="13"/>
      <color theme="1"/>
      <name val="Times New Roman"/>
      <family val="1"/>
    </font>
    <font>
      <i/>
      <sz val="13"/>
      <color theme="1"/>
      <name val="Times New Roman"/>
      <family val="1"/>
    </font>
    <font>
      <sz val="13"/>
      <color theme="1"/>
      <name val="Arial"/>
      <family val="2"/>
      <charset val="163"/>
    </font>
    <font>
      <sz val="13"/>
      <color theme="1"/>
      <name val="Times New Roman"/>
      <family val="1"/>
    </font>
    <font>
      <b/>
      <sz val="13"/>
      <color rgb="FF000000"/>
      <name val="Times New Roman"/>
      <family val="1"/>
    </font>
    <font>
      <b/>
      <sz val="13"/>
      <color rgb="FFFF0000"/>
      <name val="Times New Roman"/>
      <family val="1"/>
    </font>
    <font>
      <sz val="13"/>
      <color rgb="FF000000"/>
      <name val="Times New Roman"/>
      <family val="1"/>
    </font>
    <font>
      <sz val="13"/>
      <name val="Times New Roman"/>
      <family val="1"/>
    </font>
    <font>
      <b/>
      <sz val="13"/>
      <name val="Times New Roman"/>
      <family val="1"/>
    </font>
    <font>
      <vertAlign val="superscript"/>
      <sz val="13"/>
      <name val="Times New Roman"/>
      <family val="1"/>
    </font>
    <font>
      <i/>
      <u/>
      <sz val="13"/>
      <name val="Times New Roman"/>
      <family val="1"/>
    </font>
    <font>
      <b/>
      <vertAlign val="superscript"/>
      <sz val="13"/>
      <color theme="1"/>
      <name val="Times New Roman"/>
      <family val="1"/>
    </font>
    <font>
      <vertAlign val="superscript"/>
      <sz val="13"/>
      <color theme="1"/>
      <name val="Times New Roman"/>
      <family val="1"/>
    </font>
    <font>
      <sz val="13"/>
      <color rgb="FFFF0000"/>
      <name val="Times New Roman"/>
      <family val="1"/>
    </font>
    <font>
      <sz val="13"/>
      <color rgb="FF000000"/>
      <name val="Arial"/>
      <family val="2"/>
    </font>
    <font>
      <b/>
      <sz val="13"/>
      <color rgb="FF000000"/>
      <name val="Arial"/>
      <family val="2"/>
    </font>
    <font>
      <sz val="13"/>
      <name val="Arial"/>
      <family val="2"/>
    </font>
    <font>
      <b/>
      <i/>
      <sz val="13"/>
      <name val="Times New Roman"/>
      <family val="1"/>
    </font>
    <font>
      <i/>
      <sz val="13"/>
      <name val="Arial"/>
      <family val="2"/>
    </font>
    <font>
      <b/>
      <i/>
      <sz val="13"/>
      <color theme="1"/>
      <name val="Times New Roman"/>
      <family val="1"/>
    </font>
    <font>
      <sz val="13"/>
      <color theme="1"/>
      <name val="Wingdings 2"/>
      <family val="1"/>
      <charset val="2"/>
    </font>
    <font>
      <b/>
      <sz val="13"/>
      <color theme="1"/>
      <name val="Wingdings 2"/>
      <family val="1"/>
      <charset val="2"/>
    </font>
    <font>
      <b/>
      <u/>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cellStyleXfs>
  <cellXfs count="320">
    <xf numFmtId="0" fontId="0" fillId="0" borderId="0" xfId="0"/>
    <xf numFmtId="0" fontId="5" fillId="0" borderId="0" xfId="4" applyFont="1" applyAlignment="1">
      <alignment horizontal="center" vertical="center" wrapText="1"/>
    </xf>
    <xf numFmtId="0" fontId="1" fillId="0" borderId="7" xfId="4" applyBorder="1" applyAlignment="1">
      <alignment horizontal="center"/>
    </xf>
    <xf numFmtId="0" fontId="1" fillId="0" borderId="0" xfId="4"/>
    <xf numFmtId="0" fontId="6" fillId="0" borderId="0" xfId="4" applyFont="1"/>
    <xf numFmtId="0" fontId="4" fillId="0" borderId="0" xfId="4" applyFont="1"/>
    <xf numFmtId="0" fontId="3" fillId="0" borderId="0" xfId="4" applyFont="1" applyAlignment="1">
      <alignment wrapText="1"/>
    </xf>
    <xf numFmtId="3" fontId="3" fillId="0" borderId="0" xfId="4" applyNumberFormat="1" applyFont="1"/>
    <xf numFmtId="0" fontId="3" fillId="0" borderId="0" xfId="4" applyFont="1"/>
    <xf numFmtId="3" fontId="4" fillId="0" borderId="0" xfId="4" applyNumberFormat="1" applyFont="1" applyAlignment="1">
      <alignment vertical="center" wrapText="1"/>
    </xf>
    <xf numFmtId="3" fontId="4" fillId="0" borderId="0" xfId="4" applyNumberFormat="1" applyFont="1" applyAlignment="1">
      <alignment vertical="center"/>
    </xf>
    <xf numFmtId="0" fontId="4" fillId="0" borderId="0" xfId="4" applyFont="1" applyAlignment="1">
      <alignment vertical="center"/>
    </xf>
    <xf numFmtId="0" fontId="3" fillId="0" borderId="0" xfId="4" applyFont="1" applyAlignment="1">
      <alignment horizontal="center"/>
    </xf>
    <xf numFmtId="0" fontId="6" fillId="0" borderId="0" xfId="4" applyFont="1" applyAlignment="1">
      <alignment horizontal="center"/>
    </xf>
    <xf numFmtId="0" fontId="8" fillId="0" borderId="0" xfId="4" applyFont="1" applyAlignment="1">
      <alignment horizontal="center"/>
    </xf>
    <xf numFmtId="0" fontId="8" fillId="0" borderId="0" xfId="4" applyFont="1"/>
    <xf numFmtId="0" fontId="9" fillId="0" borderId="0" xfId="4" applyFont="1"/>
    <xf numFmtId="0" fontId="1" fillId="0" borderId="5" xfId="4" applyBorder="1" applyAlignment="1">
      <alignment horizontal="center"/>
    </xf>
    <xf numFmtId="3" fontId="3" fillId="0" borderId="0" xfId="4" applyNumberFormat="1" applyFont="1" applyAlignment="1">
      <alignment horizontal="center"/>
    </xf>
    <xf numFmtId="3" fontId="1" fillId="0" borderId="0" xfId="4" applyNumberFormat="1"/>
    <xf numFmtId="3" fontId="9" fillId="0" borderId="0" xfId="4" applyNumberFormat="1" applyFont="1"/>
    <xf numFmtId="0" fontId="10" fillId="0" borderId="0" xfId="0" applyFont="1" applyAlignment="1">
      <alignment horizontal="center" vertical="center"/>
    </xf>
    <xf numFmtId="0" fontId="11" fillId="0" borderId="0" xfId="0" applyFont="1"/>
    <xf numFmtId="0" fontId="10" fillId="0" borderId="0" xfId="0" applyFont="1" applyAlignment="1">
      <alignment horizontal="right" vertical="center"/>
    </xf>
    <xf numFmtId="0" fontId="10" fillId="0" borderId="0" xfId="0" applyFont="1" applyAlignment="1">
      <alignment horizontal="left" vertical="center"/>
    </xf>
    <xf numFmtId="0" fontId="14" fillId="0" borderId="0" xfId="0" applyFont="1"/>
    <xf numFmtId="0" fontId="15" fillId="0" borderId="0" xfId="0" applyFont="1"/>
    <xf numFmtId="0" fontId="10" fillId="0" borderId="0" xfId="0" applyFont="1" applyAlignment="1">
      <alignment horizontal="right" vertical="center" wrapText="1"/>
    </xf>
    <xf numFmtId="0" fontId="10" fillId="0" borderId="0" xfId="0" applyFont="1" applyAlignment="1">
      <alignment horizontal="left" vertical="center" wrapText="1"/>
    </xf>
    <xf numFmtId="0" fontId="17" fillId="0" borderId="0" xfId="0" applyFont="1" applyAlignment="1">
      <alignment horizontal="left" vertical="center"/>
    </xf>
    <xf numFmtId="0" fontId="15" fillId="0" borderId="0" xfId="0" applyFont="1" applyAlignment="1">
      <alignment horizontal="right" vertical="top" wrapText="1"/>
    </xf>
    <xf numFmtId="0" fontId="18" fillId="0" borderId="0" xfId="0" applyFont="1"/>
    <xf numFmtId="0" fontId="10" fillId="0" borderId="0" xfId="0" applyFont="1" applyAlignment="1">
      <alignment horizontal="left" vertical="top" wrapText="1"/>
    </xf>
    <xf numFmtId="0" fontId="15" fillId="0" borderId="0" xfId="0" quotePrefix="1" applyFont="1"/>
    <xf numFmtId="0" fontId="10" fillId="0" borderId="0" xfId="0" applyFont="1" applyAlignment="1">
      <alignment horizontal="center" vertical="top" wrapText="1"/>
    </xf>
    <xf numFmtId="0" fontId="10" fillId="0" borderId="0" xfId="0" applyFont="1" applyAlignment="1">
      <alignment horizontal="right" vertical="top" wrapText="1"/>
    </xf>
    <xf numFmtId="0" fontId="16" fillId="0" borderId="0" xfId="0" applyFont="1" applyAlignment="1">
      <alignment horizontal="justify" vertical="center"/>
    </xf>
    <xf numFmtId="0" fontId="19" fillId="0" borderId="0" xfId="0" applyFont="1" applyAlignment="1">
      <alignment horizontal="right" vertical="top" wrapText="1"/>
    </xf>
    <xf numFmtId="0" fontId="19" fillId="0" borderId="0" xfId="0" applyFont="1"/>
    <xf numFmtId="0" fontId="19" fillId="0" borderId="0" xfId="0" quotePrefix="1" applyFont="1" applyAlignment="1">
      <alignment horizontal="right"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right" vertical="center" wrapText="1"/>
    </xf>
    <xf numFmtId="0" fontId="19" fillId="0" borderId="0" xfId="0" applyFont="1" applyAlignment="1">
      <alignment vertical="center"/>
    </xf>
    <xf numFmtId="171" fontId="19" fillId="0" borderId="0" xfId="0" applyNumberFormat="1" applyFont="1" applyAlignment="1">
      <alignment wrapText="1"/>
    </xf>
    <xf numFmtId="0" fontId="19" fillId="0" borderId="0" xfId="0" applyFont="1" applyAlignment="1">
      <alignment horizontal="right" vertical="center"/>
    </xf>
    <xf numFmtId="4" fontId="19" fillId="0" borderId="0" xfId="0" applyNumberFormat="1" applyFont="1" applyAlignment="1">
      <alignment horizontal="right" vertical="center" wrapText="1"/>
    </xf>
    <xf numFmtId="0" fontId="20" fillId="0" borderId="0" xfId="0" applyFont="1" applyAlignment="1">
      <alignment horizontal="left" vertical="center" wrapText="1"/>
    </xf>
    <xf numFmtId="0" fontId="20" fillId="0" borderId="0" xfId="0" applyFont="1" applyAlignment="1">
      <alignment horizontal="right" vertical="center" wrapText="1"/>
    </xf>
    <xf numFmtId="0" fontId="19" fillId="0" borderId="0" xfId="0" applyFont="1" applyAlignment="1">
      <alignment horizontal="left" vertical="center" wrapText="1"/>
    </xf>
    <xf numFmtId="0" fontId="22" fillId="0" borderId="0" xfId="0" applyFont="1" applyAlignment="1">
      <alignment vertical="center"/>
    </xf>
    <xf numFmtId="4" fontId="19" fillId="0" borderId="0" xfId="0" applyNumberFormat="1" applyFont="1" applyAlignment="1">
      <alignment wrapText="1"/>
    </xf>
    <xf numFmtId="0" fontId="16" fillId="0" borderId="0" xfId="0" applyFont="1"/>
    <xf numFmtId="4" fontId="20" fillId="0" borderId="0" xfId="0" applyNumberFormat="1" applyFont="1" applyAlignment="1">
      <alignment horizontal="right" wrapText="1"/>
    </xf>
    <xf numFmtId="4" fontId="19" fillId="0" borderId="0" xfId="0" applyNumberFormat="1" applyFont="1" applyAlignment="1">
      <alignment horizontal="right"/>
    </xf>
    <xf numFmtId="0" fontId="15" fillId="0" borderId="0" xfId="0" applyFont="1" applyAlignment="1">
      <alignment horizontal="left" vertical="top" wrapText="1"/>
    </xf>
    <xf numFmtId="0" fontId="15" fillId="0" borderId="0" xfId="0" applyFont="1" applyAlignment="1">
      <alignment horizontal="left" vertical="center"/>
    </xf>
    <xf numFmtId="0" fontId="15" fillId="0" borderId="0" xfId="0" applyFont="1" applyAlignment="1">
      <alignment horizontal="right"/>
    </xf>
    <xf numFmtId="0" fontId="15" fillId="0" borderId="0" xfId="0" quotePrefix="1" applyFont="1" applyAlignment="1">
      <alignment vertical="center"/>
    </xf>
    <xf numFmtId="0" fontId="15" fillId="0" borderId="0" xfId="0" applyFont="1" applyAlignment="1">
      <alignment vertical="center"/>
    </xf>
    <xf numFmtId="4" fontId="15" fillId="0" borderId="0" xfId="0" applyNumberFormat="1" applyFont="1" applyAlignment="1">
      <alignment horizontal="right"/>
    </xf>
    <xf numFmtId="0" fontId="15" fillId="0" borderId="0" xfId="0" applyFont="1" applyAlignment="1">
      <alignment horizontal="left"/>
    </xf>
    <xf numFmtId="0" fontId="10" fillId="0" borderId="0" xfId="0" applyFont="1"/>
    <xf numFmtId="0" fontId="10" fillId="0" borderId="0" xfId="0" applyFont="1" applyAlignment="1">
      <alignment horizontal="right"/>
    </xf>
    <xf numFmtId="0" fontId="26" fillId="0" borderId="0" xfId="0" applyFont="1"/>
    <xf numFmtId="0" fontId="20"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6" fillId="0" borderId="0" xfId="0" applyFont="1" applyAlignment="1">
      <alignment horizontal="center"/>
    </xf>
    <xf numFmtId="0" fontId="10" fillId="0" borderId="7" xfId="0" applyFont="1" applyBorder="1" applyAlignment="1">
      <alignment horizontal="center" vertical="top" wrapText="1"/>
    </xf>
    <xf numFmtId="3" fontId="15" fillId="0" borderId="8" xfId="0" applyNumberFormat="1" applyFont="1" applyBorder="1" applyAlignment="1">
      <alignment horizontal="right" vertical="top" wrapText="1"/>
    </xf>
    <xf numFmtId="0" fontId="15" fillId="0" borderId="8" xfId="0" applyFont="1" applyBorder="1" applyAlignment="1">
      <alignment horizontal="center" vertical="top" wrapText="1"/>
    </xf>
    <xf numFmtId="4" fontId="15" fillId="0" borderId="8" xfId="0" applyNumberFormat="1" applyFont="1" applyBorder="1" applyAlignment="1">
      <alignment horizontal="center" vertical="top" wrapText="1"/>
    </xf>
    <xf numFmtId="9" fontId="15" fillId="0" borderId="8" xfId="0" applyNumberFormat="1" applyFont="1" applyBorder="1" applyAlignment="1">
      <alignment horizontal="center" vertical="top" wrapText="1"/>
    </xf>
    <xf numFmtId="0" fontId="15" fillId="0" borderId="8" xfId="0" applyFont="1" applyBorder="1" applyAlignment="1">
      <alignment horizontal="left" vertical="top" wrapText="1"/>
    </xf>
    <xf numFmtId="3" fontId="15" fillId="0" borderId="11" xfId="0" applyNumberFormat="1" applyFont="1" applyBorder="1" applyAlignment="1">
      <alignment horizontal="right" vertical="top" wrapText="1"/>
    </xf>
    <xf numFmtId="0" fontId="15" fillId="0" borderId="11" xfId="0" applyFont="1" applyBorder="1" applyAlignment="1">
      <alignment horizontal="center" vertical="top" wrapText="1"/>
    </xf>
    <xf numFmtId="4" fontId="15" fillId="0" borderId="11" xfId="0" applyNumberFormat="1" applyFont="1" applyBorder="1" applyAlignment="1">
      <alignment horizontal="center" vertical="top" wrapText="1"/>
    </xf>
    <xf numFmtId="0" fontId="15" fillId="0" borderId="11" xfId="0" applyFont="1" applyBorder="1" applyAlignment="1">
      <alignment horizontal="right" vertical="top" wrapText="1"/>
    </xf>
    <xf numFmtId="0" fontId="10" fillId="3" borderId="7" xfId="0" applyFont="1" applyFill="1" applyBorder="1" applyAlignment="1">
      <alignment horizontal="right" vertical="center" wrapText="1"/>
    </xf>
    <xf numFmtId="0" fontId="10" fillId="3" borderId="7" xfId="0" applyFont="1" applyFill="1" applyBorder="1" applyAlignment="1">
      <alignment horizontal="center" vertical="center" wrapText="1"/>
    </xf>
    <xf numFmtId="3" fontId="10" fillId="3" borderId="7" xfId="0" applyNumberFormat="1" applyFont="1" applyFill="1" applyBorder="1" applyAlignment="1">
      <alignment horizontal="right" vertical="center" wrapText="1"/>
    </xf>
    <xf numFmtId="0" fontId="27" fillId="3" borderId="0" xfId="0" applyFont="1" applyFill="1"/>
    <xf numFmtId="0" fontId="15" fillId="0" borderId="14" xfId="0" applyFont="1" applyBorder="1" applyAlignment="1">
      <alignment horizontal="right" vertical="center" wrapText="1"/>
    </xf>
    <xf numFmtId="0" fontId="10" fillId="0" borderId="15" xfId="0" applyFont="1" applyBorder="1" applyAlignment="1">
      <alignment horizontal="left" vertical="top" wrapText="1"/>
    </xf>
    <xf numFmtId="0" fontId="15" fillId="0" borderId="15" xfId="0" applyFont="1" applyBorder="1" applyAlignment="1">
      <alignment horizontal="center" vertical="center" wrapText="1"/>
    </xf>
    <xf numFmtId="0" fontId="15" fillId="0" borderId="15" xfId="0" applyFont="1" applyBorder="1" applyAlignment="1">
      <alignment horizontal="right" vertical="center" wrapText="1"/>
    </xf>
    <xf numFmtId="0" fontId="10" fillId="0" borderId="1" xfId="0" applyFont="1" applyBorder="1" applyAlignment="1">
      <alignment horizontal="right" vertical="center" wrapText="1"/>
    </xf>
    <xf numFmtId="0" fontId="16" fillId="0" borderId="7" xfId="0" applyFont="1" applyBorder="1" applyAlignment="1">
      <alignment horizontal="right" vertical="center"/>
    </xf>
    <xf numFmtId="0" fontId="15" fillId="0" borderId="7" xfId="0" applyFont="1" applyBorder="1" applyAlignment="1">
      <alignment horizontal="right" vertical="center" wrapText="1"/>
    </xf>
    <xf numFmtId="0" fontId="10" fillId="0" borderId="7" xfId="0" applyFont="1" applyBorder="1" applyAlignment="1">
      <alignment horizontal="left" vertical="center" wrapText="1"/>
    </xf>
    <xf numFmtId="0" fontId="10" fillId="0" borderId="7" xfId="0" applyFont="1" applyBorder="1" applyAlignment="1">
      <alignment horizontal="right" vertical="center" wrapText="1"/>
    </xf>
    <xf numFmtId="0" fontId="15" fillId="0" borderId="7" xfId="0" applyFont="1" applyBorder="1" applyAlignment="1">
      <alignment horizontal="left" vertical="center" wrapText="1"/>
    </xf>
    <xf numFmtId="0" fontId="10" fillId="3" borderId="7" xfId="0" applyFont="1" applyFill="1" applyBorder="1" applyAlignment="1">
      <alignment horizontal="left" vertical="center" wrapText="1"/>
    </xf>
    <xf numFmtId="0" fontId="15" fillId="0" borderId="1" xfId="0" applyFont="1" applyBorder="1" applyAlignment="1">
      <alignment horizontal="righ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5" fillId="0" borderId="14" xfId="0" applyFont="1" applyBorder="1" applyAlignment="1">
      <alignment horizontal="center" vertical="center" wrapText="1"/>
    </xf>
    <xf numFmtId="0" fontId="10" fillId="0" borderId="15" xfId="0" applyFont="1" applyBorder="1" applyAlignment="1">
      <alignment horizontal="right" vertical="top" wrapText="1"/>
    </xf>
    <xf numFmtId="0" fontId="10" fillId="0" borderId="15" xfId="0" applyFont="1" applyBorder="1" applyAlignment="1">
      <alignment horizontal="left" vertical="center" wrapText="1"/>
    </xf>
    <xf numFmtId="0" fontId="20" fillId="0" borderId="1" xfId="0" applyFont="1" applyBorder="1" applyAlignment="1">
      <alignment horizontal="right"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6" fillId="0" borderId="0" xfId="0" applyFont="1" applyAlignment="1">
      <alignment vertical="center"/>
    </xf>
    <xf numFmtId="0" fontId="20" fillId="0" borderId="7" xfId="0" applyFont="1" applyBorder="1" applyAlignment="1">
      <alignment horizontal="right" vertical="center" wrapText="1"/>
    </xf>
    <xf numFmtId="0" fontId="27" fillId="0" borderId="0" xfId="0" applyFont="1"/>
    <xf numFmtId="0" fontId="20" fillId="0" borderId="7" xfId="0" applyFont="1" applyBorder="1" applyAlignment="1">
      <alignment horizontal="left" vertical="center" wrapText="1"/>
    </xf>
    <xf numFmtId="0" fontId="28" fillId="0" borderId="7" xfId="0" applyFont="1" applyBorder="1" applyAlignment="1">
      <alignment vertical="center"/>
    </xf>
    <xf numFmtId="0" fontId="28" fillId="0" borderId="7" xfId="0" applyFont="1" applyBorder="1" applyAlignment="1">
      <alignment horizontal="right" vertical="center"/>
    </xf>
    <xf numFmtId="165" fontId="20" fillId="0" borderId="7" xfId="0" applyNumberFormat="1" applyFont="1" applyBorder="1" applyAlignment="1">
      <alignment horizontal="center" vertical="center"/>
    </xf>
    <xf numFmtId="0" fontId="19" fillId="0" borderId="8" xfId="0" applyFont="1" applyBorder="1" applyAlignment="1">
      <alignment horizontal="right" vertical="center" wrapText="1"/>
    </xf>
    <xf numFmtId="0" fontId="19" fillId="0" borderId="8" xfId="0" applyFont="1" applyBorder="1" applyAlignment="1">
      <alignment horizontal="left" vertical="center" wrapText="1"/>
    </xf>
    <xf numFmtId="0" fontId="19" fillId="0" borderId="8" xfId="0" applyFont="1" applyBorder="1" applyAlignment="1">
      <alignment horizontal="center" vertical="center"/>
    </xf>
    <xf numFmtId="0" fontId="19" fillId="0" borderId="8" xfId="0" applyFont="1" applyBorder="1" applyAlignment="1">
      <alignment horizontal="center" vertical="center" wrapText="1"/>
    </xf>
    <xf numFmtId="166" fontId="19" fillId="0" borderId="8" xfId="0" applyNumberFormat="1" applyFont="1" applyBorder="1" applyAlignment="1">
      <alignment horizontal="center" vertical="center"/>
    </xf>
    <xf numFmtId="165" fontId="19" fillId="0" borderId="8" xfId="0" applyNumberFormat="1" applyFont="1" applyBorder="1" applyAlignment="1">
      <alignment horizontal="right" vertical="center"/>
    </xf>
    <xf numFmtId="9" fontId="19" fillId="0" borderId="8" xfId="1" applyNumberFormat="1" applyFont="1" applyFill="1" applyBorder="1" applyAlignment="1">
      <alignment vertical="center" wrapText="1"/>
    </xf>
    <xf numFmtId="165" fontId="19" fillId="0" borderId="8" xfId="0" applyNumberFormat="1" applyFont="1" applyBorder="1" applyAlignment="1">
      <alignment horizontal="center" vertical="center"/>
    </xf>
    <xf numFmtId="165" fontId="19" fillId="0" borderId="8" xfId="1" applyNumberFormat="1" applyFont="1" applyFill="1" applyBorder="1" applyAlignment="1">
      <alignment horizontal="left" vertical="center" wrapText="1"/>
    </xf>
    <xf numFmtId="169" fontId="19" fillId="0" borderId="7" xfId="0" applyNumberFormat="1" applyFont="1" applyBorder="1" applyAlignment="1">
      <alignment horizontal="center" vertical="center"/>
    </xf>
    <xf numFmtId="0" fontId="28" fillId="0" borderId="7" xfId="0" applyFont="1" applyBorder="1" applyAlignment="1">
      <alignment horizontal="left" vertical="center"/>
    </xf>
    <xf numFmtId="0" fontId="19" fillId="0" borderId="17" xfId="0" quotePrefix="1" applyFont="1" applyBorder="1" applyAlignment="1">
      <alignment horizontal="right" vertical="center" wrapText="1"/>
    </xf>
    <xf numFmtId="0" fontId="19" fillId="0" borderId="17" xfId="0" quotePrefix="1" applyFont="1" applyBorder="1" applyAlignment="1">
      <alignment horizontal="left" vertical="center" wrapText="1"/>
    </xf>
    <xf numFmtId="0" fontId="28" fillId="0" borderId="17" xfId="0" applyFont="1" applyBorder="1" applyAlignment="1">
      <alignment vertical="center"/>
    </xf>
    <xf numFmtId="168" fontId="19" fillId="0" borderId="17" xfId="1" applyNumberFormat="1" applyFont="1" applyBorder="1" applyAlignment="1">
      <alignment horizontal="center" vertical="center"/>
    </xf>
    <xf numFmtId="165" fontId="19" fillId="0" borderId="17" xfId="0" applyNumberFormat="1" applyFont="1" applyBorder="1" applyAlignment="1">
      <alignment horizontal="right" vertical="center"/>
    </xf>
    <xf numFmtId="9" fontId="19" fillId="0" borderId="17" xfId="1" applyNumberFormat="1" applyFont="1" applyBorder="1" applyAlignment="1">
      <alignment vertical="center" wrapText="1"/>
    </xf>
    <xf numFmtId="165" fontId="19" fillId="0" borderId="17" xfId="0" applyNumberFormat="1" applyFont="1" applyBorder="1" applyAlignment="1">
      <alignment horizontal="center" vertical="center"/>
    </xf>
    <xf numFmtId="165" fontId="19" fillId="0" borderId="17" xfId="1" applyNumberFormat="1" applyFont="1" applyBorder="1" applyAlignment="1">
      <alignment horizontal="left" vertical="center" wrapText="1"/>
    </xf>
    <xf numFmtId="0" fontId="28" fillId="3" borderId="7" xfId="0" applyFont="1" applyFill="1" applyBorder="1" applyAlignment="1">
      <alignment vertical="center"/>
    </xf>
    <xf numFmtId="0" fontId="20" fillId="3" borderId="7" xfId="0" applyFont="1" applyFill="1" applyBorder="1" applyAlignment="1">
      <alignment horizontal="left" vertical="center" wrapText="1"/>
    </xf>
    <xf numFmtId="0" fontId="20" fillId="3" borderId="7" xfId="0" applyFont="1" applyFill="1" applyBorder="1" applyAlignment="1">
      <alignment horizontal="center" vertical="center" wrapText="1"/>
    </xf>
    <xf numFmtId="0" fontId="20" fillId="3" borderId="7" xfId="0" applyFont="1" applyFill="1" applyBorder="1" applyAlignment="1">
      <alignment horizontal="right" vertical="center" wrapText="1"/>
    </xf>
    <xf numFmtId="165" fontId="20" fillId="3" borderId="7" xfId="0" applyNumberFormat="1" applyFont="1" applyFill="1" applyBorder="1" applyAlignment="1">
      <alignment horizontal="center" vertical="center"/>
    </xf>
    <xf numFmtId="0" fontId="28" fillId="3" borderId="7" xfId="0" applyFont="1" applyFill="1" applyBorder="1" applyAlignment="1">
      <alignment horizontal="left" vertical="center"/>
    </xf>
    <xf numFmtId="0" fontId="26" fillId="3" borderId="0" xfId="0" applyFont="1" applyFill="1" applyAlignment="1">
      <alignment vertical="center"/>
    </xf>
    <xf numFmtId="0" fontId="20" fillId="0" borderId="0" xfId="0" applyFont="1" applyAlignment="1">
      <alignment horizontal="right"/>
    </xf>
    <xf numFmtId="0" fontId="20" fillId="0" borderId="7" xfId="0" applyFont="1" applyBorder="1" applyAlignment="1">
      <alignment horizontal="center" vertical="center"/>
    </xf>
    <xf numFmtId="0" fontId="27" fillId="0" borderId="0" xfId="0" applyFont="1" applyAlignment="1">
      <alignment horizontal="center" vertical="center"/>
    </xf>
    <xf numFmtId="0" fontId="19" fillId="0" borderId="16" xfId="0" applyFont="1" applyBorder="1" applyAlignment="1">
      <alignment horizontal="right" vertical="center"/>
    </xf>
    <xf numFmtId="168" fontId="19" fillId="0" borderId="16" xfId="0" applyNumberFormat="1" applyFont="1" applyBorder="1" applyAlignment="1">
      <alignment horizontal="center" vertical="center"/>
    </xf>
    <xf numFmtId="0" fontId="19" fillId="0" borderId="16" xfId="0" applyFont="1" applyBorder="1" applyAlignment="1">
      <alignment horizontal="center" vertical="center"/>
    </xf>
    <xf numFmtId="170" fontId="19" fillId="0" borderId="16" xfId="1" applyNumberFormat="1" applyFont="1" applyFill="1" applyBorder="1" applyAlignment="1">
      <alignment horizontal="right" vertical="center"/>
    </xf>
    <xf numFmtId="170" fontId="19" fillId="0" borderId="16" xfId="1" applyNumberFormat="1" applyFont="1" applyFill="1" applyBorder="1" applyAlignment="1">
      <alignment horizontal="center" vertical="center"/>
    </xf>
    <xf numFmtId="0" fontId="28" fillId="0" borderId="16" xfId="0" applyFont="1" applyBorder="1" applyAlignment="1">
      <alignment horizontal="left"/>
    </xf>
    <xf numFmtId="170" fontId="26" fillId="0" borderId="0" xfId="1" applyNumberFormat="1" applyFont="1" applyAlignment="1"/>
    <xf numFmtId="0" fontId="28" fillId="3" borderId="7" xfId="0" applyFont="1" applyFill="1" applyBorder="1"/>
    <xf numFmtId="170" fontId="20" fillId="3" borderId="7" xfId="1" applyNumberFormat="1" applyFont="1" applyFill="1" applyBorder="1" applyAlignment="1">
      <alignment horizontal="center" vertical="center"/>
    </xf>
    <xf numFmtId="0" fontId="28" fillId="3" borderId="7" xfId="0" applyFont="1" applyFill="1" applyBorder="1" applyAlignment="1">
      <alignment horizontal="left"/>
    </xf>
    <xf numFmtId="0" fontId="26" fillId="3" borderId="0" xfId="0" applyFont="1" applyFill="1"/>
    <xf numFmtId="170" fontId="26" fillId="3" borderId="0" xfId="1" applyNumberFormat="1" applyFont="1" applyFill="1" applyAlignment="1"/>
    <xf numFmtId="0" fontId="20" fillId="4" borderId="4" xfId="0" applyFont="1" applyFill="1" applyBorder="1" applyAlignment="1">
      <alignment horizontal="right" vertical="center"/>
    </xf>
    <xf numFmtId="165" fontId="20" fillId="4" borderId="7" xfId="0" applyNumberFormat="1" applyFont="1" applyFill="1" applyBorder="1" applyAlignment="1">
      <alignment vertical="center" wrapText="1"/>
    </xf>
    <xf numFmtId="0" fontId="20" fillId="4" borderId="7" xfId="0" applyFont="1" applyFill="1" applyBorder="1" applyAlignment="1">
      <alignment horizontal="left" vertical="center" wrapText="1"/>
    </xf>
    <xf numFmtId="0" fontId="26" fillId="4" borderId="0" xfId="0" applyFont="1" applyFill="1"/>
    <xf numFmtId="0" fontId="29" fillId="2" borderId="15" xfId="0" applyFont="1" applyFill="1" applyBorder="1" applyAlignment="1">
      <alignment horizontal="left" vertical="center"/>
    </xf>
    <xf numFmtId="0" fontId="29" fillId="2" borderId="15" xfId="0" applyFont="1" applyFill="1" applyBorder="1" applyAlignment="1">
      <alignment horizontal="right" vertical="center" wrapText="1"/>
    </xf>
    <xf numFmtId="0" fontId="30" fillId="2" borderId="0" xfId="0" applyFont="1" applyFill="1"/>
    <xf numFmtId="0" fontId="31" fillId="0" borderId="0" xfId="0" applyFont="1"/>
    <xf numFmtId="3" fontId="15" fillId="0" borderId="0" xfId="0" applyNumberFormat="1" applyFont="1"/>
    <xf numFmtId="0" fontId="26" fillId="0" borderId="0" xfId="0" applyFont="1" applyAlignment="1">
      <alignment horizontal="right"/>
    </xf>
    <xf numFmtId="0" fontId="26" fillId="0" borderId="0" xfId="0" applyFont="1" applyAlignment="1">
      <alignment horizontal="left"/>
    </xf>
    <xf numFmtId="0" fontId="10" fillId="0" borderId="0" xfId="0" applyFont="1" applyAlignment="1">
      <alignment horizontal="left" vertical="top" wrapText="1"/>
    </xf>
    <xf numFmtId="0" fontId="15" fillId="0" borderId="0" xfId="0" applyFont="1" applyAlignment="1">
      <alignment horizontal="left" vertical="top" wrapText="1"/>
    </xf>
    <xf numFmtId="0" fontId="15" fillId="0" borderId="6" xfId="0" applyFont="1" applyBorder="1" applyAlignment="1">
      <alignment horizontal="right" vertical="top" wrapText="1"/>
    </xf>
    <xf numFmtId="0" fontId="19" fillId="0" borderId="19" xfId="0" applyFont="1" applyBorder="1" applyAlignment="1">
      <alignment horizontal="right" vertical="center"/>
    </xf>
    <xf numFmtId="4" fontId="19" fillId="0" borderId="2" xfId="0" applyNumberFormat="1" applyFont="1" applyBorder="1" applyAlignment="1">
      <alignment horizontal="right" vertical="center" wrapText="1"/>
    </xf>
    <xf numFmtId="0" fontId="15" fillId="0" borderId="20" xfId="0" applyFont="1" applyBorder="1" applyAlignment="1">
      <alignment horizontal="right" vertical="top" wrapText="1"/>
    </xf>
    <xf numFmtId="0" fontId="19" fillId="0" borderId="0" xfId="0" quotePrefix="1" applyFont="1" applyAlignment="1">
      <alignment horizontal="right" vertical="center" wrapText="1"/>
    </xf>
    <xf numFmtId="0" fontId="15" fillId="0" borderId="0" xfId="0" quotePrefix="1" applyFont="1" applyAlignment="1">
      <alignment horizontal="right"/>
    </xf>
    <xf numFmtId="171" fontId="19" fillId="0" borderId="0" xfId="0" applyNumberFormat="1" applyFont="1" applyAlignment="1">
      <alignment horizontal="right" vertical="center" wrapText="1"/>
    </xf>
    <xf numFmtId="0" fontId="15" fillId="0" borderId="0" xfId="0" applyFont="1" applyAlignment="1">
      <alignment horizontal="left" vertical="center" wrapText="1"/>
    </xf>
    <xf numFmtId="3" fontId="15" fillId="0" borderId="8" xfId="0" applyNumberFormat="1" applyFont="1" applyBorder="1" applyAlignment="1">
      <alignment horizontal="center" vertical="center" wrapText="1"/>
    </xf>
    <xf numFmtId="0" fontId="15" fillId="0" borderId="8" xfId="0" applyFont="1" applyBorder="1" applyAlignment="1">
      <alignment horizontal="center" vertical="center" wrapText="1"/>
    </xf>
    <xf numFmtId="4" fontId="15" fillId="0" borderId="8" xfId="0" applyNumberFormat="1" applyFont="1" applyBorder="1" applyAlignment="1">
      <alignment horizontal="center" vertical="center" wrapText="1"/>
    </xf>
    <xf numFmtId="9" fontId="15" fillId="0" borderId="8" xfId="0" applyNumberFormat="1" applyFont="1" applyBorder="1" applyAlignment="1">
      <alignment horizontal="center" vertical="center" wrapText="1"/>
    </xf>
    <xf numFmtId="3" fontId="15" fillId="0" borderId="11" xfId="0" applyNumberFormat="1" applyFont="1" applyBorder="1" applyAlignment="1">
      <alignment horizontal="center" vertical="center" wrapText="1"/>
    </xf>
    <xf numFmtId="0" fontId="15" fillId="0" borderId="11" xfId="0" applyFont="1" applyBorder="1" applyAlignment="1">
      <alignment horizontal="center" vertical="center" wrapText="1"/>
    </xf>
    <xf numFmtId="4" fontId="15" fillId="0" borderId="11" xfId="0" applyNumberFormat="1" applyFont="1" applyBorder="1" applyAlignment="1">
      <alignment horizontal="center" vertical="center" wrapText="1"/>
    </xf>
    <xf numFmtId="9" fontId="15" fillId="0" borderId="11"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10" fillId="0" borderId="0" xfId="0" applyFont="1" applyAlignment="1">
      <alignment horizontal="center" vertical="center"/>
    </xf>
    <xf numFmtId="0" fontId="10" fillId="0" borderId="0" xfId="0" applyFont="1" applyAlignment="1">
      <alignment horizontal="center"/>
    </xf>
    <xf numFmtId="0" fontId="15" fillId="0" borderId="0" xfId="0" applyFont="1" applyAlignment="1">
      <alignment horizontal="left" vertical="top" wrapText="1"/>
    </xf>
    <xf numFmtId="0" fontId="19" fillId="0" borderId="0" xfId="0" applyFont="1" applyBorder="1" applyAlignment="1">
      <alignment horizontal="right" vertical="center" wrapText="1"/>
    </xf>
    <xf numFmtId="0" fontId="20" fillId="0" borderId="0" xfId="0" applyFont="1" applyBorder="1" applyAlignment="1">
      <alignment horizontal="left" vertical="center" wrapText="1"/>
    </xf>
    <xf numFmtId="0" fontId="20" fillId="0" borderId="0" xfId="0" applyFont="1" applyBorder="1" applyAlignment="1">
      <alignment horizontal="right" vertical="center" wrapText="1"/>
    </xf>
    <xf numFmtId="0" fontId="19" fillId="0" borderId="0" xfId="0" applyFont="1" applyBorder="1" applyAlignment="1">
      <alignment horizontal="left" vertical="center" wrapText="1"/>
    </xf>
    <xf numFmtId="0" fontId="19" fillId="0" borderId="0" xfId="0" quotePrefix="1" applyFont="1" applyBorder="1" applyAlignment="1">
      <alignment horizontal="right" vertical="center"/>
    </xf>
    <xf numFmtId="0" fontId="19" fillId="0" borderId="19" xfId="0" quotePrefix="1" applyFont="1" applyBorder="1" applyAlignment="1">
      <alignment horizontal="right" vertical="center"/>
    </xf>
    <xf numFmtId="0" fontId="10" fillId="0" borderId="1" xfId="0" applyFont="1" applyBorder="1" applyAlignment="1">
      <alignment horizontal="right" vertical="top" wrapText="1"/>
    </xf>
    <xf numFmtId="0" fontId="16" fillId="0" borderId="7" xfId="0" applyFont="1" applyBorder="1" applyAlignment="1">
      <alignment horizontal="center" vertical="center"/>
    </xf>
    <xf numFmtId="0" fontId="15" fillId="0" borderId="7" xfId="0" applyFont="1" applyBorder="1" applyAlignment="1">
      <alignment horizontal="center" vertical="center" wrapText="1"/>
    </xf>
    <xf numFmtId="0" fontId="19" fillId="0" borderId="17" xfId="0" quotePrefix="1" applyFont="1" applyBorder="1" applyAlignment="1">
      <alignment horizontal="center" vertical="center" wrapText="1"/>
    </xf>
    <xf numFmtId="0" fontId="28" fillId="3" borderId="7" xfId="0" applyFont="1" applyFill="1" applyBorder="1" applyAlignment="1">
      <alignment horizontal="center" vertical="center"/>
    </xf>
    <xf numFmtId="0" fontId="20" fillId="0" borderId="0" xfId="0" applyFont="1" applyAlignment="1">
      <alignment horizontal="center" vertical="center"/>
    </xf>
    <xf numFmtId="0" fontId="20" fillId="4" borderId="4" xfId="0" applyFont="1" applyFill="1" applyBorder="1" applyAlignment="1">
      <alignment horizontal="center" vertical="center"/>
    </xf>
    <xf numFmtId="0" fontId="11" fillId="0" borderId="0" xfId="0" applyFont="1" applyAlignment="1"/>
    <xf numFmtId="0" fontId="26" fillId="0" borderId="26" xfId="0" applyFont="1" applyBorder="1" applyAlignment="1"/>
    <xf numFmtId="0" fontId="26" fillId="0" borderId="0" xfId="0" applyFont="1" applyAlignment="1"/>
    <xf numFmtId="165" fontId="19" fillId="0" borderId="8" xfId="1" applyNumberFormat="1" applyFont="1" applyFill="1" applyBorder="1" applyAlignment="1">
      <alignment horizontal="center" vertical="center" wrapText="1"/>
    </xf>
    <xf numFmtId="0" fontId="19" fillId="0" borderId="0" xfId="0" applyFont="1" applyAlignment="1">
      <alignment horizontal="center" vertical="center" wrapText="1"/>
    </xf>
    <xf numFmtId="0" fontId="28" fillId="3" borderId="7" xfId="0" applyFont="1" applyFill="1" applyBorder="1" applyAlignment="1">
      <alignment horizontal="center"/>
    </xf>
    <xf numFmtId="0" fontId="15" fillId="0" borderId="0" xfId="0" applyFont="1" applyAlignment="1">
      <alignment horizontal="center" vertical="center" wrapText="1"/>
    </xf>
    <xf numFmtId="165" fontId="19" fillId="0" borderId="17" xfId="1" applyNumberFormat="1" applyFont="1" applyBorder="1" applyAlignment="1">
      <alignment horizontal="center" vertical="center" wrapText="1"/>
    </xf>
    <xf numFmtId="165" fontId="2" fillId="0" borderId="7" xfId="3" applyNumberFormat="1" applyFont="1" applyFill="1" applyBorder="1" applyAlignment="1">
      <alignment horizontal="center" vertical="center" wrapText="1"/>
    </xf>
    <xf numFmtId="167" fontId="2" fillId="0" borderId="7" xfId="3" applyNumberFormat="1" applyFont="1" applyFill="1" applyBorder="1" applyAlignment="1">
      <alignment horizontal="center" vertical="center" wrapText="1"/>
    </xf>
    <xf numFmtId="0" fontId="1" fillId="0" borderId="27" xfId="4" applyBorder="1" applyAlignment="1">
      <alignment horizontal="center"/>
    </xf>
    <xf numFmtId="0" fontId="1" fillId="0" borderId="2" xfId="4" applyBorder="1" applyAlignment="1">
      <alignment horizontal="center"/>
    </xf>
    <xf numFmtId="3" fontId="1" fillId="0" borderId="2" xfId="4" applyNumberFormat="1" applyBorder="1" applyAlignment="1">
      <alignment horizontal="center"/>
    </xf>
    <xf numFmtId="0" fontId="1" fillId="0" borderId="28" xfId="4" applyBorder="1" applyAlignment="1">
      <alignment horizontal="center"/>
    </xf>
    <xf numFmtId="0" fontId="4" fillId="0" borderId="7" xfId="4" applyFont="1" applyBorder="1" applyAlignment="1">
      <alignment horizontal="center" vertical="center"/>
    </xf>
    <xf numFmtId="0" fontId="4" fillId="0" borderId="7" xfId="4" applyFont="1" applyBorder="1" applyAlignment="1">
      <alignment vertical="center" wrapText="1"/>
    </xf>
    <xf numFmtId="2" fontId="4" fillId="0" borderId="7" xfId="4" applyNumberFormat="1" applyFont="1" applyBorder="1" applyAlignment="1">
      <alignment vertical="center" wrapText="1"/>
    </xf>
    <xf numFmtId="171" fontId="4" fillId="0" borderId="7" xfId="4" applyNumberFormat="1" applyFont="1" applyBorder="1" applyAlignment="1">
      <alignment vertical="center"/>
    </xf>
    <xf numFmtId="0" fontId="4" fillId="0" borderId="7" xfId="4" applyFont="1" applyBorder="1" applyAlignment="1">
      <alignment horizontal="right" vertical="center"/>
    </xf>
    <xf numFmtId="9" fontId="4" fillId="0" borderId="7" xfId="2" applyFont="1" applyBorder="1" applyAlignment="1">
      <alignment vertical="center"/>
    </xf>
    <xf numFmtId="3" fontId="4" fillId="0" borderId="7" xfId="4" applyNumberFormat="1" applyFont="1" applyBorder="1" applyAlignment="1">
      <alignment vertical="center"/>
    </xf>
    <xf numFmtId="0" fontId="4" fillId="0" borderId="7" xfId="4" quotePrefix="1" applyFont="1" applyBorder="1" applyAlignment="1">
      <alignment horizontal="center" vertical="center" wrapText="1"/>
    </xf>
    <xf numFmtId="0" fontId="4" fillId="0" borderId="7" xfId="4" applyFont="1" applyBorder="1" applyAlignment="1">
      <alignment vertical="center"/>
    </xf>
    <xf numFmtId="0" fontId="3" fillId="0" borderId="7" xfId="4" applyFont="1" applyBorder="1"/>
    <xf numFmtId="0" fontId="3" fillId="0" borderId="7" xfId="4" applyFont="1" applyBorder="1" applyAlignment="1">
      <alignment wrapText="1"/>
    </xf>
    <xf numFmtId="171" fontId="3" fillId="0" borderId="7" xfId="4" applyNumberFormat="1" applyFont="1" applyBorder="1"/>
    <xf numFmtId="3" fontId="3" fillId="0" borderId="7" xfId="4" applyNumberFormat="1" applyFont="1" applyBorder="1"/>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right"/>
    </xf>
    <xf numFmtId="0" fontId="2" fillId="0" borderId="0" xfId="0" applyFont="1" applyAlignment="1">
      <alignment horizontal="center" vertical="center"/>
    </xf>
    <xf numFmtId="0" fontId="34" fillId="0" borderId="0" xfId="0" applyFont="1" applyAlignment="1">
      <alignment horizontal="center" vertical="center"/>
    </xf>
    <xf numFmtId="0" fontId="10" fillId="0" borderId="0" xfId="0" applyFont="1" applyAlignment="1">
      <alignment horizontal="center" vertical="center" wrapText="1"/>
    </xf>
    <xf numFmtId="0" fontId="15" fillId="0" borderId="0" xfId="0" applyFont="1" applyAlignment="1">
      <alignment horizontal="center" vertical="top" wrapText="1"/>
    </xf>
    <xf numFmtId="0" fontId="13" fillId="2" borderId="0" xfId="0" applyFont="1" applyFill="1" applyAlignment="1">
      <alignment horizontal="center" vertical="center" wrapText="1"/>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top" wrapText="1"/>
    </xf>
    <xf numFmtId="0" fontId="16" fillId="0" borderId="0" xfId="0" applyFont="1" applyAlignment="1">
      <alignment horizontal="left" vertical="center" wrapText="1"/>
    </xf>
    <xf numFmtId="0" fontId="10" fillId="0" borderId="0" xfId="0" applyFont="1" applyAlignment="1">
      <alignment horizontal="left" vertical="top" wrapText="1"/>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19" fillId="0" borderId="0" xfId="0" applyFont="1" applyAlignment="1">
      <alignment horizontal="left" vertical="center"/>
    </xf>
    <xf numFmtId="0" fontId="15" fillId="0" borderId="0" xfId="0" quotePrefix="1" applyFont="1" applyAlignment="1">
      <alignment horizontal="center"/>
    </xf>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10" fillId="0" borderId="1" xfId="0" applyFont="1" applyBorder="1" applyAlignment="1">
      <alignment horizontal="left" vertical="center" wrapText="1"/>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top" wrapText="1"/>
    </xf>
    <xf numFmtId="0" fontId="10" fillId="0" borderId="5" xfId="0" applyFont="1" applyBorder="1" applyAlignment="1">
      <alignment horizontal="center" vertical="top"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0" fillId="3" borderId="3" xfId="0" applyFont="1" applyFill="1" applyBorder="1" applyAlignment="1">
      <alignment horizontal="left" vertical="top" wrapText="1"/>
    </xf>
    <xf numFmtId="0" fontId="10" fillId="3" borderId="5" xfId="0" applyFont="1" applyFill="1" applyBorder="1" applyAlignment="1">
      <alignment horizontal="left" vertical="top" wrapText="1"/>
    </xf>
    <xf numFmtId="0" fontId="16" fillId="0" borderId="0" xfId="0" applyFont="1" applyAlignment="1">
      <alignment horizontal="center"/>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20" fillId="3" borderId="3"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Border="1" applyAlignment="1">
      <alignment vertical="center" wrapText="1"/>
    </xf>
    <xf numFmtId="0" fontId="15" fillId="0" borderId="18" xfId="0" applyFont="1" applyBorder="1" applyAlignment="1">
      <alignment vertical="center" wrapText="1"/>
    </xf>
    <xf numFmtId="0" fontId="15" fillId="0" borderId="26" xfId="0" applyFont="1" applyBorder="1" applyAlignment="1">
      <alignment horizontal="left" vertical="center"/>
    </xf>
    <xf numFmtId="0" fontId="15" fillId="0" borderId="0" xfId="0" applyFont="1" applyBorder="1" applyAlignment="1">
      <alignment horizontal="left" vertical="center"/>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165" fontId="2" fillId="0" borderId="7" xfId="3" applyNumberFormat="1" applyFont="1" applyFill="1" applyBorder="1" applyAlignment="1">
      <alignment horizontal="center" vertical="top" wrapText="1"/>
    </xf>
    <xf numFmtId="165" fontId="2" fillId="0" borderId="7" xfId="3" applyNumberFormat="1" applyFont="1" applyFill="1" applyBorder="1" applyAlignment="1">
      <alignment horizontal="center" vertical="center" wrapText="1"/>
    </xf>
    <xf numFmtId="167" fontId="2" fillId="0" borderId="7" xfId="3" applyNumberFormat="1" applyFont="1" applyFill="1" applyBorder="1" applyAlignment="1">
      <alignment horizontal="center" vertical="center" wrapText="1"/>
    </xf>
    <xf numFmtId="0" fontId="2" fillId="0" borderId="7" xfId="4" applyFont="1" applyBorder="1" applyAlignment="1">
      <alignment horizontal="center" vertical="center" wrapText="1"/>
    </xf>
    <xf numFmtId="165" fontId="2" fillId="0" borderId="22" xfId="3" applyNumberFormat="1" applyFont="1" applyFill="1" applyBorder="1" applyAlignment="1">
      <alignment horizontal="center" vertical="center" wrapText="1"/>
    </xf>
    <xf numFmtId="165" fontId="2" fillId="0" borderId="19" xfId="3" applyNumberFormat="1" applyFont="1" applyFill="1" applyBorder="1" applyAlignment="1">
      <alignment horizontal="center" vertical="top" wrapText="1"/>
    </xf>
    <xf numFmtId="165" fontId="2" fillId="0" borderId="18" xfId="3" applyNumberFormat="1" applyFont="1" applyFill="1" applyBorder="1" applyAlignment="1">
      <alignment horizontal="center" vertical="top" wrapText="1"/>
    </xf>
    <xf numFmtId="165" fontId="2" fillId="0" borderId="20" xfId="3" applyNumberFormat="1" applyFont="1" applyFill="1" applyBorder="1" applyAlignment="1">
      <alignment horizontal="center" vertical="top" wrapText="1"/>
    </xf>
    <xf numFmtId="165" fontId="2" fillId="0" borderId="2" xfId="3" applyNumberFormat="1" applyFont="1" applyFill="1" applyBorder="1" applyAlignment="1">
      <alignment horizontal="center" vertical="top" wrapText="1"/>
    </xf>
    <xf numFmtId="165" fontId="2" fillId="0" borderId="16" xfId="3" applyNumberFormat="1" applyFont="1" applyFill="1" applyBorder="1" applyAlignment="1">
      <alignment horizontal="center" vertical="top" wrapText="1"/>
    </xf>
    <xf numFmtId="165" fontId="2" fillId="0" borderId="6" xfId="3" applyNumberFormat="1" applyFont="1" applyFill="1" applyBorder="1" applyAlignment="1">
      <alignment horizontal="center" vertical="top" wrapText="1"/>
    </xf>
    <xf numFmtId="165" fontId="2" fillId="0" borderId="23" xfId="3" applyNumberFormat="1" applyFont="1" applyFill="1" applyBorder="1" applyAlignment="1">
      <alignment horizontal="center" vertical="center" wrapText="1"/>
    </xf>
    <xf numFmtId="165" fontId="2" fillId="0" borderId="25" xfId="3" applyNumberFormat="1" applyFont="1" applyFill="1" applyBorder="1" applyAlignment="1">
      <alignment horizontal="center" vertical="center" wrapText="1"/>
    </xf>
    <xf numFmtId="0" fontId="3" fillId="0" borderId="0" xfId="4" applyFont="1" applyAlignment="1">
      <alignment horizontal="center"/>
    </xf>
    <xf numFmtId="0" fontId="4" fillId="0" borderId="0" xfId="4" applyFont="1" applyAlignment="1">
      <alignment horizontal="center"/>
    </xf>
    <xf numFmtId="0" fontId="9" fillId="0" borderId="0" xfId="4" applyFont="1" applyAlignment="1">
      <alignment horizontal="center"/>
    </xf>
    <xf numFmtId="0" fontId="7" fillId="0" borderId="0" xfId="4" applyFont="1" applyAlignment="1">
      <alignment horizontal="center" wrapText="1"/>
    </xf>
    <xf numFmtId="0" fontId="7" fillId="0" borderId="0" xfId="4" applyFont="1" applyAlignment="1">
      <alignment horizontal="center"/>
    </xf>
    <xf numFmtId="0" fontId="6" fillId="0" borderId="0" xfId="4" applyFont="1" applyAlignment="1">
      <alignment horizontal="center"/>
    </xf>
    <xf numFmtId="3" fontId="2" fillId="0" borderId="7" xfId="3" applyNumberFormat="1" applyFont="1" applyFill="1" applyBorder="1" applyAlignment="1">
      <alignment horizontal="center" vertical="center" wrapText="1"/>
    </xf>
    <xf numFmtId="165" fontId="2" fillId="0" borderId="21" xfId="3" applyNumberFormat="1" applyFont="1" applyFill="1" applyBorder="1" applyAlignment="1">
      <alignment horizontal="center" vertical="center" wrapText="1"/>
    </xf>
    <xf numFmtId="165" fontId="2" fillId="0" borderId="24" xfId="3" applyNumberFormat="1" applyFont="1" applyFill="1" applyBorder="1" applyAlignment="1">
      <alignment horizontal="center" vertical="center" wrapText="1"/>
    </xf>
    <xf numFmtId="0" fontId="26" fillId="0" borderId="0" xfId="0" applyFont="1" applyAlignment="1">
      <alignment horizontal="center"/>
    </xf>
    <xf numFmtId="0" fontId="10" fillId="0" borderId="0" xfId="0" applyFont="1" applyAlignment="1">
      <alignment horizontal="center"/>
    </xf>
    <xf numFmtId="0" fontId="15" fillId="0" borderId="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6"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9" fillId="0" borderId="0" xfId="0" applyFont="1" applyAlignment="1">
      <alignment horizontal="right"/>
    </xf>
    <xf numFmtId="0" fontId="18" fillId="0" borderId="0" xfId="0" applyFont="1" applyAlignment="1">
      <alignment horizontal="left"/>
    </xf>
  </cellXfs>
  <cellStyles count="6">
    <cellStyle name="Comma" xfId="1" builtinId="3"/>
    <cellStyle name="Comma 2" xfId="3"/>
    <cellStyle name="Normal" xfId="0" builtinId="0"/>
    <cellStyle name="Normal 2" xfId="4"/>
    <cellStyle name="Percent" xfId="2"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625514</xdr:colOff>
      <xdr:row>53</xdr:row>
      <xdr:rowOff>0</xdr:rowOff>
    </xdr:from>
    <xdr:ext cx="1103707" cy="264560"/>
    <xdr:sp macro="" textlink="">
      <xdr:nvSpPr>
        <xdr:cNvPr id="2" name="TextBox 1"/>
        <xdr:cNvSpPr txBox="1"/>
      </xdr:nvSpPr>
      <xdr:spPr>
        <a:xfrm>
          <a:off x="3254414" y="23460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3" name="TextBox 2"/>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4" name="TextBox 3"/>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5" name="TextBox 4"/>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6" name="TextBox 5"/>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7" name="TextBox 6"/>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8" name="TextBox 7"/>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9" name="TextBox 8"/>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10" name="TextBox 9"/>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11" name="TextBox 10"/>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12" name="TextBox 11"/>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13" name="TextBox 12"/>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53</xdr:row>
      <xdr:rowOff>0</xdr:rowOff>
    </xdr:from>
    <xdr:ext cx="1103707" cy="264560"/>
    <xdr:sp macro="" textlink="">
      <xdr:nvSpPr>
        <xdr:cNvPr id="14" name="TextBox 13"/>
        <xdr:cNvSpPr txBox="1"/>
      </xdr:nvSpPr>
      <xdr:spPr>
        <a:xfrm>
          <a:off x="3406814" y="281844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625514</xdr:colOff>
      <xdr:row>60</xdr:row>
      <xdr:rowOff>0</xdr:rowOff>
    </xdr:from>
    <xdr:ext cx="1103707" cy="264560"/>
    <xdr:sp macro="" textlink="">
      <xdr:nvSpPr>
        <xdr:cNvPr id="2" name="TextBox 1"/>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3" name="TextBox 2"/>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4" name="TextBox 3"/>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5" name="TextBox 4"/>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6" name="TextBox 5"/>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7" name="TextBox 6"/>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8" name="TextBox 7"/>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9" name="TextBox 8"/>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10" name="TextBox 9"/>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11" name="TextBox 10"/>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12" name="TextBox 11"/>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13" name="TextBox 12"/>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625514</xdr:colOff>
      <xdr:row>60</xdr:row>
      <xdr:rowOff>0</xdr:rowOff>
    </xdr:from>
    <xdr:ext cx="1103707" cy="264560"/>
    <xdr:sp macro="" textlink="">
      <xdr:nvSpPr>
        <xdr:cNvPr id="14" name="TextBox 13"/>
        <xdr:cNvSpPr txBox="1"/>
      </xdr:nvSpPr>
      <xdr:spPr>
        <a:xfrm>
          <a:off x="3349664" y="17278350"/>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1344706</xdr:colOff>
      <xdr:row>2</xdr:row>
      <xdr:rowOff>44824</xdr:rowOff>
    </xdr:from>
    <xdr:to>
      <xdr:col>6</xdr:col>
      <xdr:colOff>381000</xdr:colOff>
      <xdr:row>2</xdr:row>
      <xdr:rowOff>56029</xdr:rowOff>
    </xdr:to>
    <xdr:cxnSp macro="">
      <xdr:nvCxnSpPr>
        <xdr:cNvPr id="3" name="Straight Connector 2">
          <a:extLst>
            <a:ext uri="{FF2B5EF4-FFF2-40B4-BE49-F238E27FC236}">
              <a16:creationId xmlns="" xmlns:a16="http://schemas.microsoft.com/office/drawing/2014/main" id="{00000000-0008-0000-0900-000003000000}"/>
            </a:ext>
          </a:extLst>
        </xdr:cNvPr>
        <xdr:cNvCxnSpPr/>
      </xdr:nvCxnSpPr>
      <xdr:spPr>
        <a:xfrm flipV="1">
          <a:off x="1837765" y="515471"/>
          <a:ext cx="4325470" cy="112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313764</xdr:colOff>
      <xdr:row>2</xdr:row>
      <xdr:rowOff>22412</xdr:rowOff>
    </xdr:from>
    <xdr:to>
      <xdr:col>20</xdr:col>
      <xdr:colOff>638735</xdr:colOff>
      <xdr:row>2</xdr:row>
      <xdr:rowOff>22412</xdr:rowOff>
    </xdr:to>
    <xdr:cxnSp macro="">
      <xdr:nvCxnSpPr>
        <xdr:cNvPr id="9" name="Straight Connector 8">
          <a:extLst>
            <a:ext uri="{FF2B5EF4-FFF2-40B4-BE49-F238E27FC236}">
              <a16:creationId xmlns="" xmlns:a16="http://schemas.microsoft.com/office/drawing/2014/main" id="{00000000-0008-0000-0900-000009000000}"/>
            </a:ext>
          </a:extLst>
        </xdr:cNvPr>
        <xdr:cNvCxnSpPr/>
      </xdr:nvCxnSpPr>
      <xdr:spPr>
        <a:xfrm>
          <a:off x="13099676" y="493059"/>
          <a:ext cx="21067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Doiso\Doiso.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20Files%20(x86)\vnTools\Ufunction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vnd"/>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Base"/>
      <sheetName val="vniBase"/>
      <sheetName val="abcBase"/>
      <sheetName val="Ufunctions"/>
    </sheetNames>
    <definedNames>
      <definedName name="VND"/>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S63"/>
  <sheetViews>
    <sheetView topLeftCell="A40" zoomScaleNormal="100" workbookViewId="0">
      <selection activeCell="G19" sqref="G19"/>
    </sheetView>
  </sheetViews>
  <sheetFormatPr defaultRowHeight="16.5" x14ac:dyDescent="0.25"/>
  <cols>
    <col min="1" max="1" width="4.140625" style="64" customWidth="1"/>
    <col min="2" max="2" width="27.28515625" style="64" customWidth="1"/>
    <col min="3" max="3" width="10" style="64" customWidth="1"/>
    <col min="4" max="4" width="8.85546875" style="64" customWidth="1"/>
    <col min="5" max="5" width="12" style="64" customWidth="1"/>
    <col min="6" max="6" width="12.85546875" style="159" customWidth="1"/>
    <col min="7" max="7" width="11.140625" style="64" customWidth="1"/>
    <col min="8" max="8" width="16.85546875" style="64" customWidth="1"/>
    <col min="9" max="9" width="19.140625" style="160" customWidth="1"/>
    <col min="10" max="10" width="9.140625" style="64" customWidth="1"/>
    <col min="11" max="11" width="14.140625" style="64" bestFit="1" customWidth="1"/>
    <col min="12" max="12" width="11.5703125" style="64" customWidth="1"/>
    <col min="13" max="19" width="9.140625" style="64" customWidth="1"/>
    <col min="20" max="16384" width="9.140625" style="64"/>
  </cols>
  <sheetData>
    <row r="1" spans="1:17" s="22" customFormat="1" x14ac:dyDescent="0.25">
      <c r="A1" s="229" t="s">
        <v>149</v>
      </c>
      <c r="B1" s="229"/>
      <c r="C1" s="229"/>
      <c r="D1" s="229"/>
      <c r="E1" s="226" t="s">
        <v>1</v>
      </c>
      <c r="F1" s="226"/>
      <c r="G1" s="226"/>
      <c r="H1" s="226"/>
      <c r="I1" s="226"/>
    </row>
    <row r="2" spans="1:17" s="22" customFormat="1" x14ac:dyDescent="0.25">
      <c r="A2" s="230" t="s">
        <v>150</v>
      </c>
      <c r="B2" s="230"/>
      <c r="C2" s="230"/>
      <c r="D2" s="230"/>
      <c r="E2" s="227" t="s">
        <v>2</v>
      </c>
      <c r="F2" s="226"/>
      <c r="G2" s="226"/>
      <c r="H2" s="226"/>
      <c r="I2" s="226"/>
    </row>
    <row r="3" spans="1:17" s="22" customFormat="1" ht="12.75" customHeight="1" x14ac:dyDescent="0.25">
      <c r="A3" s="183"/>
      <c r="B3" s="199"/>
      <c r="C3" s="183"/>
      <c r="D3" s="183"/>
      <c r="E3" s="21"/>
      <c r="F3" s="23"/>
      <c r="G3" s="21"/>
      <c r="H3" s="21"/>
      <c r="I3" s="24"/>
    </row>
    <row r="4" spans="1:17" s="22" customFormat="1" x14ac:dyDescent="0.25">
      <c r="A4" s="227" t="s">
        <v>146</v>
      </c>
      <c r="B4" s="227"/>
      <c r="C4" s="227"/>
      <c r="D4" s="199"/>
      <c r="E4" s="228" t="s">
        <v>151</v>
      </c>
      <c r="F4" s="228"/>
      <c r="G4" s="228"/>
      <c r="H4" s="228"/>
      <c r="I4" s="228"/>
    </row>
    <row r="5" spans="1:17" s="25" customFormat="1" ht="18.75" customHeight="1" x14ac:dyDescent="0.25">
      <c r="A5" s="231" t="s">
        <v>3</v>
      </c>
      <c r="B5" s="231"/>
      <c r="C5" s="231"/>
      <c r="D5" s="231"/>
      <c r="E5" s="231"/>
      <c r="F5" s="231"/>
      <c r="G5" s="231"/>
      <c r="H5" s="231"/>
      <c r="I5" s="231"/>
    </row>
    <row r="6" spans="1:17" s="25" customFormat="1" ht="39.75" customHeight="1" x14ac:dyDescent="0.25">
      <c r="A6" s="232" t="s">
        <v>4</v>
      </c>
      <c r="B6" s="232"/>
      <c r="C6" s="232"/>
      <c r="D6" s="232"/>
      <c r="E6" s="232"/>
      <c r="F6" s="232"/>
      <c r="G6" s="232"/>
      <c r="H6" s="232"/>
      <c r="I6" s="232"/>
      <c r="Q6" s="26"/>
    </row>
    <row r="7" spans="1:17" s="25" customFormat="1" ht="35.25" customHeight="1" x14ac:dyDescent="0.25">
      <c r="A7" s="233" t="s">
        <v>132</v>
      </c>
      <c r="B7" s="234"/>
      <c r="C7" s="234"/>
      <c r="D7" s="234"/>
      <c r="E7" s="234"/>
      <c r="F7" s="234"/>
      <c r="G7" s="234"/>
      <c r="H7" s="234"/>
      <c r="I7" s="234"/>
    </row>
    <row r="8" spans="1:17" s="28" customFormat="1" ht="23.25" customHeight="1" x14ac:dyDescent="0.25">
      <c r="A8" s="181" t="s">
        <v>5</v>
      </c>
      <c r="B8" s="235" t="s">
        <v>6</v>
      </c>
      <c r="C8" s="235"/>
      <c r="D8" s="235"/>
      <c r="E8" s="235"/>
      <c r="F8" s="235"/>
      <c r="G8" s="235"/>
      <c r="H8" s="235"/>
      <c r="I8" s="235"/>
    </row>
    <row r="9" spans="1:17" s="28" customFormat="1" x14ac:dyDescent="0.25">
      <c r="A9" s="181" t="s">
        <v>7</v>
      </c>
      <c r="B9" s="236" t="s">
        <v>8</v>
      </c>
      <c r="C9" s="236"/>
      <c r="D9" s="236"/>
      <c r="E9" s="236"/>
      <c r="F9" s="29" t="s">
        <v>120</v>
      </c>
      <c r="G9" s="24"/>
      <c r="H9" s="24"/>
      <c r="I9" s="24"/>
    </row>
    <row r="10" spans="1:17" s="32" customFormat="1" x14ac:dyDescent="0.25">
      <c r="A10" s="182"/>
      <c r="B10" s="31" t="s">
        <v>9</v>
      </c>
      <c r="C10" s="237" t="s">
        <v>119</v>
      </c>
      <c r="D10" s="237"/>
      <c r="E10" s="237"/>
      <c r="F10" s="237"/>
      <c r="G10" s="237"/>
      <c r="H10" s="237"/>
      <c r="I10" s="237"/>
    </row>
    <row r="11" spans="1:17" s="32" customFormat="1" ht="18.75" customHeight="1" x14ac:dyDescent="0.25">
      <c r="A11" s="182"/>
      <c r="B11" s="31" t="s">
        <v>10</v>
      </c>
      <c r="C11" s="237" t="s">
        <v>119</v>
      </c>
      <c r="D11" s="237"/>
      <c r="E11" s="237"/>
      <c r="F11" s="237"/>
      <c r="G11" s="237"/>
      <c r="H11" s="237"/>
      <c r="I11" s="237"/>
    </row>
    <row r="12" spans="1:17" s="32" customFormat="1" x14ac:dyDescent="0.25">
      <c r="A12" s="182"/>
      <c r="B12" s="31" t="s">
        <v>14</v>
      </c>
      <c r="C12" s="243" t="s">
        <v>121</v>
      </c>
      <c r="D12" s="243"/>
      <c r="E12" s="34"/>
      <c r="F12" s="35"/>
      <c r="G12" s="34"/>
      <c r="H12" s="34"/>
      <c r="I12" s="34"/>
    </row>
    <row r="13" spans="1:17" s="28" customFormat="1" ht="24.75" customHeight="1" x14ac:dyDescent="0.25">
      <c r="A13" s="181" t="s">
        <v>12</v>
      </c>
      <c r="B13" s="238" t="s">
        <v>13</v>
      </c>
      <c r="C13" s="238"/>
      <c r="D13" s="238"/>
      <c r="E13" s="238"/>
      <c r="F13" s="29" t="str">
        <f>+F9</f>
        <v>Nguyễn Thị Nga - Lê Nhật Hương</v>
      </c>
      <c r="G13" s="24"/>
      <c r="H13" s="24"/>
      <c r="I13" s="24"/>
    </row>
    <row r="14" spans="1:17" s="32" customFormat="1" ht="18.75" customHeight="1" x14ac:dyDescent="0.25">
      <c r="A14" s="182"/>
      <c r="B14" s="31" t="s">
        <v>9</v>
      </c>
      <c r="C14" s="29" t="str">
        <f>+C10</f>
        <v>30 Bùi Thị Xuân - Phường Nguyễn Du - Thành Phố Hà Nội</v>
      </c>
      <c r="D14" s="24"/>
      <c r="E14" s="24"/>
      <c r="F14" s="24"/>
      <c r="G14" s="24"/>
      <c r="H14" s="24"/>
      <c r="I14" s="24"/>
    </row>
    <row r="15" spans="1:17" s="32" customFormat="1" ht="18.75" customHeight="1" x14ac:dyDescent="0.25">
      <c r="A15" s="182"/>
      <c r="B15" s="31" t="s">
        <v>10</v>
      </c>
      <c r="C15" s="29" t="str">
        <f>+C11</f>
        <v>30 Bùi Thị Xuân - Phường Nguyễn Du - Thành Phố Hà Nội</v>
      </c>
      <c r="D15" s="24"/>
      <c r="E15" s="24"/>
      <c r="F15" s="24"/>
      <c r="G15" s="24"/>
      <c r="H15" s="24"/>
      <c r="I15" s="24"/>
    </row>
    <row r="16" spans="1:17" s="32" customFormat="1" x14ac:dyDescent="0.25">
      <c r="A16" s="182"/>
      <c r="B16" s="31" t="s">
        <v>14</v>
      </c>
      <c r="C16" s="33" t="str">
        <f>+C12</f>
        <v>001164011180</v>
      </c>
      <c r="D16" s="34"/>
      <c r="E16" s="34"/>
      <c r="F16" s="35"/>
      <c r="G16" s="34"/>
      <c r="H16" s="34"/>
      <c r="I16" s="34"/>
    </row>
    <row r="17" spans="1:19" s="32" customFormat="1" ht="18" customHeight="1" x14ac:dyDescent="0.25">
      <c r="A17" s="34" t="s">
        <v>15</v>
      </c>
      <c r="B17" s="239" t="s">
        <v>16</v>
      </c>
      <c r="C17" s="239"/>
      <c r="D17" s="239"/>
      <c r="E17" s="239"/>
      <c r="F17" s="239"/>
      <c r="G17" s="239"/>
      <c r="H17" s="239"/>
      <c r="I17" s="239"/>
    </row>
    <row r="18" spans="1:19" s="32" customFormat="1" x14ac:dyDescent="0.25">
      <c r="A18" s="34" t="s">
        <v>7</v>
      </c>
      <c r="B18" s="36" t="s">
        <v>17</v>
      </c>
      <c r="C18" s="162"/>
      <c r="D18" s="162"/>
      <c r="E18" s="162"/>
      <c r="F18" s="162"/>
      <c r="G18" s="166" t="s">
        <v>133</v>
      </c>
      <c r="H18" s="163" t="s">
        <v>134</v>
      </c>
      <c r="I18" s="163" t="s">
        <v>135</v>
      </c>
    </row>
    <row r="19" spans="1:19" s="47" customFormat="1" ht="19.5" x14ac:dyDescent="0.25">
      <c r="A19" s="203"/>
      <c r="B19" s="43" t="s">
        <v>20</v>
      </c>
      <c r="C19" s="44">
        <v>1518</v>
      </c>
      <c r="D19" s="40" t="s">
        <v>128</v>
      </c>
      <c r="G19" s="164" t="s">
        <v>136</v>
      </c>
      <c r="H19" s="165">
        <f>C21</f>
        <v>255.9</v>
      </c>
      <c r="I19" s="165">
        <f>C22</f>
        <v>1262.0999999999999</v>
      </c>
    </row>
    <row r="20" spans="1:19" s="47" customFormat="1" x14ac:dyDescent="0.25">
      <c r="A20" s="203"/>
      <c r="B20" s="50" t="s">
        <v>21</v>
      </c>
      <c r="C20" s="51"/>
      <c r="D20" s="40"/>
      <c r="E20" s="45"/>
      <c r="F20" s="42"/>
      <c r="H20" s="48"/>
      <c r="I20" s="49"/>
    </row>
    <row r="21" spans="1:19" s="47" customFormat="1" ht="19.5" x14ac:dyDescent="0.25">
      <c r="A21" s="203"/>
      <c r="B21" s="43" t="s">
        <v>22</v>
      </c>
      <c r="C21" s="44">
        <v>255.9</v>
      </c>
      <c r="D21" s="40" t="s">
        <v>128</v>
      </c>
      <c r="E21" s="242" t="s">
        <v>141</v>
      </c>
      <c r="F21" s="242"/>
      <c r="G21" s="242"/>
      <c r="H21" s="242"/>
      <c r="I21" s="49"/>
    </row>
    <row r="22" spans="1:19" s="47" customFormat="1" ht="19.5" x14ac:dyDescent="0.25">
      <c r="A22" s="203"/>
      <c r="B22" s="43" t="s">
        <v>23</v>
      </c>
      <c r="C22" s="51">
        <f>+C19-C21</f>
        <v>1262.0999999999999</v>
      </c>
      <c r="D22" s="40" t="s">
        <v>128</v>
      </c>
      <c r="E22" s="45"/>
      <c r="F22" s="42"/>
      <c r="H22" s="48"/>
      <c r="I22" s="49"/>
    </row>
    <row r="23" spans="1:19" s="32" customFormat="1" ht="18.75" customHeight="1" x14ac:dyDescent="0.25">
      <c r="A23" s="182"/>
      <c r="B23" s="31" t="s">
        <v>24</v>
      </c>
      <c r="C23" s="29" t="s">
        <v>137</v>
      </c>
      <c r="D23" s="24"/>
      <c r="E23" s="24"/>
      <c r="F23" s="24"/>
      <c r="G23" s="24"/>
      <c r="H23" s="24"/>
      <c r="I23" s="24"/>
    </row>
    <row r="24" spans="1:19" s="161" customFormat="1" ht="19.5" customHeight="1" x14ac:dyDescent="0.25">
      <c r="A24" s="181" t="s">
        <v>12</v>
      </c>
      <c r="B24" s="238" t="s">
        <v>96</v>
      </c>
      <c r="C24" s="238"/>
      <c r="D24" s="238"/>
      <c r="E24" s="238"/>
      <c r="H24" s="24"/>
      <c r="I24" s="24"/>
    </row>
    <row r="25" spans="1:19" s="161" customFormat="1" ht="21.75" customHeight="1" x14ac:dyDescent="0.25">
      <c r="A25" s="181"/>
      <c r="B25" s="43" t="s">
        <v>20</v>
      </c>
      <c r="C25" s="169">
        <v>1517</v>
      </c>
      <c r="D25" s="40" t="s">
        <v>128</v>
      </c>
      <c r="H25" s="24"/>
      <c r="I25" s="24"/>
    </row>
    <row r="26" spans="1:19" s="161" customFormat="1" ht="18.75" customHeight="1" x14ac:dyDescent="0.25">
      <c r="A26" s="182"/>
      <c r="B26" s="50" t="s">
        <v>21</v>
      </c>
      <c r="C26" s="51"/>
      <c r="D26" s="40"/>
      <c r="H26" s="24"/>
      <c r="I26" s="24"/>
    </row>
    <row r="27" spans="1:19" s="161" customFormat="1" ht="18.75" customHeight="1" x14ac:dyDescent="0.25">
      <c r="A27" s="182"/>
      <c r="B27" s="162" t="s">
        <v>22</v>
      </c>
      <c r="C27" s="169">
        <v>254.9</v>
      </c>
      <c r="D27" s="170" t="s">
        <v>130</v>
      </c>
      <c r="H27" s="24"/>
      <c r="I27" s="24"/>
    </row>
    <row r="28" spans="1:19" s="161" customFormat="1" ht="18.75" customHeight="1" x14ac:dyDescent="0.25">
      <c r="A28" s="182"/>
      <c r="B28" s="43" t="s">
        <v>23</v>
      </c>
      <c r="C28" s="51">
        <f>C25-C27</f>
        <v>1262.0999999999999</v>
      </c>
      <c r="D28" s="40" t="s">
        <v>128</v>
      </c>
      <c r="E28" s="24"/>
      <c r="F28" s="24"/>
      <c r="G28" s="24"/>
      <c r="H28" s="24"/>
      <c r="I28" s="24"/>
    </row>
    <row r="29" spans="1:19" s="22" customFormat="1" ht="136.5" customHeight="1" x14ac:dyDescent="0.25">
      <c r="A29" s="183" t="s">
        <v>27</v>
      </c>
      <c r="B29" s="28" t="s">
        <v>95</v>
      </c>
      <c r="C29" s="240" t="s">
        <v>140</v>
      </c>
      <c r="D29" s="241"/>
      <c r="E29" s="241"/>
      <c r="F29" s="241"/>
      <c r="G29" s="241"/>
      <c r="H29" s="241"/>
      <c r="I29" s="241"/>
      <c r="J29" s="62"/>
      <c r="K29" s="62"/>
      <c r="L29" s="62"/>
      <c r="M29" s="62"/>
      <c r="N29" s="62"/>
      <c r="O29" s="62"/>
      <c r="P29" s="62"/>
      <c r="Q29" s="62"/>
      <c r="R29" s="62"/>
      <c r="S29" s="62"/>
    </row>
    <row r="30" spans="1:19" s="22" customFormat="1" ht="21.75" customHeight="1" x14ac:dyDescent="0.25">
      <c r="A30" s="183" t="s">
        <v>32</v>
      </c>
      <c r="B30" s="235" t="s">
        <v>114</v>
      </c>
      <c r="C30" s="235"/>
      <c r="D30" s="235"/>
      <c r="E30" s="235"/>
      <c r="F30" s="235"/>
      <c r="G30" s="49"/>
      <c r="H30" s="168" t="s">
        <v>138</v>
      </c>
      <c r="I30" s="49" t="s">
        <v>66</v>
      </c>
      <c r="J30" s="62"/>
      <c r="K30" s="62"/>
      <c r="L30" s="62"/>
      <c r="M30" s="62"/>
      <c r="N30" s="62"/>
      <c r="O30" s="62"/>
      <c r="P30" s="62"/>
      <c r="Q30" s="62"/>
      <c r="R30" s="62"/>
      <c r="S30" s="62"/>
    </row>
    <row r="31" spans="1:19" s="22" customFormat="1" ht="20.25" customHeight="1" x14ac:dyDescent="0.25">
      <c r="A31" s="183" t="s">
        <v>113</v>
      </c>
      <c r="B31" s="235" t="s">
        <v>139</v>
      </c>
      <c r="C31" s="235"/>
      <c r="D31" s="235"/>
      <c r="E31" s="235"/>
      <c r="F31" s="235"/>
      <c r="G31" s="235"/>
      <c r="H31" s="167" t="s">
        <v>138</v>
      </c>
      <c r="I31" s="49" t="s">
        <v>117</v>
      </c>
      <c r="J31" s="62"/>
      <c r="K31" s="62"/>
      <c r="L31" s="62"/>
      <c r="M31" s="62"/>
      <c r="N31" s="62"/>
      <c r="O31" s="62"/>
      <c r="P31" s="62"/>
      <c r="Q31" s="62"/>
      <c r="R31" s="62"/>
      <c r="S31" s="62"/>
    </row>
    <row r="32" spans="1:19" s="25" customFormat="1" ht="25.5" customHeight="1" x14ac:dyDescent="0.25">
      <c r="A32" s="183" t="s">
        <v>33</v>
      </c>
      <c r="B32" s="235" t="s">
        <v>34</v>
      </c>
      <c r="C32" s="235"/>
      <c r="D32" s="235"/>
      <c r="E32" s="235"/>
      <c r="F32" s="235"/>
      <c r="G32" s="235"/>
      <c r="H32" s="235"/>
      <c r="I32" s="235"/>
      <c r="J32" s="26"/>
      <c r="K32" s="26"/>
      <c r="L32" s="26"/>
      <c r="M32" s="26"/>
      <c r="N32" s="26"/>
      <c r="O32" s="26"/>
      <c r="P32" s="26"/>
      <c r="Q32" s="26"/>
      <c r="R32" s="26"/>
      <c r="S32" s="26"/>
    </row>
    <row r="33" spans="1:19" s="25" customFormat="1" x14ac:dyDescent="0.25">
      <c r="A33" s="184" t="s">
        <v>7</v>
      </c>
      <c r="B33" s="248" t="s">
        <v>35</v>
      </c>
      <c r="C33" s="248"/>
      <c r="D33" s="248"/>
      <c r="E33" s="248"/>
      <c r="F33" s="248"/>
      <c r="G33" s="248"/>
      <c r="H33" s="248"/>
      <c r="I33" s="248"/>
      <c r="J33" s="26"/>
      <c r="K33" s="26"/>
      <c r="L33" s="26"/>
      <c r="M33" s="26"/>
      <c r="N33" s="26"/>
      <c r="O33" s="26"/>
      <c r="P33" s="26"/>
      <c r="Q33" s="26"/>
      <c r="R33" s="26"/>
      <c r="S33" s="26"/>
    </row>
    <row r="34" spans="1:19" ht="32.25" customHeight="1" x14ac:dyDescent="0.25">
      <c r="A34" s="249" t="s">
        <v>36</v>
      </c>
      <c r="B34" s="251" t="s">
        <v>37</v>
      </c>
      <c r="C34" s="252"/>
      <c r="D34" s="252"/>
      <c r="E34" s="252"/>
      <c r="F34" s="252"/>
      <c r="G34" s="252"/>
      <c r="H34" s="252"/>
      <c r="I34" s="253"/>
    </row>
    <row r="35" spans="1:19" s="67" customFormat="1" ht="33" x14ac:dyDescent="0.25">
      <c r="A35" s="250"/>
      <c r="B35" s="251" t="s">
        <v>38</v>
      </c>
      <c r="C35" s="253"/>
      <c r="D35" s="65" t="s">
        <v>39</v>
      </c>
      <c r="E35" s="66" t="s">
        <v>40</v>
      </c>
      <c r="F35" s="66" t="s">
        <v>41</v>
      </c>
      <c r="G35" s="65" t="s">
        <v>42</v>
      </c>
      <c r="H35" s="66" t="s">
        <v>155</v>
      </c>
      <c r="I35" s="66" t="s">
        <v>44</v>
      </c>
    </row>
    <row r="36" spans="1:19" s="67" customFormat="1" x14ac:dyDescent="0.25">
      <c r="A36" s="68">
        <v>1</v>
      </c>
      <c r="B36" s="254">
        <v>2</v>
      </c>
      <c r="C36" s="255"/>
      <c r="D36" s="68">
        <v>3</v>
      </c>
      <c r="E36" s="68">
        <v>4</v>
      </c>
      <c r="F36" s="68">
        <v>5</v>
      </c>
      <c r="G36" s="68">
        <v>6</v>
      </c>
      <c r="H36" s="68">
        <v>7</v>
      </c>
      <c r="I36" s="68">
        <v>8</v>
      </c>
    </row>
    <row r="37" spans="1:19" s="67" customFormat="1" ht="37.5" customHeight="1" x14ac:dyDescent="0.25">
      <c r="A37" s="171">
        <v>1</v>
      </c>
      <c r="B37" s="256" t="s">
        <v>142</v>
      </c>
      <c r="C37" s="257"/>
      <c r="D37" s="172" t="s">
        <v>131</v>
      </c>
      <c r="E37" s="173">
        <f>C27</f>
        <v>254.9</v>
      </c>
      <c r="F37" s="171">
        <v>155000</v>
      </c>
      <c r="G37" s="174">
        <v>1</v>
      </c>
      <c r="H37" s="171">
        <f>E37*F37*G37</f>
        <v>39509500</v>
      </c>
      <c r="I37" s="172"/>
    </row>
    <row r="38" spans="1:19" s="67" customFormat="1" ht="34.5" customHeight="1" x14ac:dyDescent="0.25">
      <c r="A38" s="175">
        <v>2</v>
      </c>
      <c r="B38" s="258" t="s">
        <v>143</v>
      </c>
      <c r="C38" s="259"/>
      <c r="D38" s="176" t="s">
        <v>131</v>
      </c>
      <c r="E38" s="177">
        <v>1</v>
      </c>
      <c r="F38" s="176">
        <v>0</v>
      </c>
      <c r="G38" s="178">
        <v>1</v>
      </c>
      <c r="H38" s="175">
        <f>E38*F38*G38</f>
        <v>0</v>
      </c>
      <c r="I38" s="176"/>
    </row>
    <row r="39" spans="1:19" s="81" customFormat="1" ht="22.5" customHeight="1" x14ac:dyDescent="0.25">
      <c r="A39" s="79"/>
      <c r="B39" s="260" t="s">
        <v>45</v>
      </c>
      <c r="C39" s="261"/>
      <c r="D39" s="79"/>
      <c r="E39" s="79"/>
      <c r="F39" s="78"/>
      <c r="G39" s="79"/>
      <c r="H39" s="80">
        <f>SUM(H37:H38)</f>
        <v>39509500</v>
      </c>
      <c r="I39" s="79"/>
    </row>
    <row r="40" spans="1:19" s="102" customFormat="1" ht="26.25" customHeight="1" x14ac:dyDescent="0.25">
      <c r="A40" s="101" t="s">
        <v>12</v>
      </c>
      <c r="B40" s="244" t="s">
        <v>50</v>
      </c>
      <c r="C40" s="244"/>
      <c r="D40" s="244"/>
      <c r="E40" s="244"/>
      <c r="F40" s="244"/>
      <c r="G40" s="244"/>
      <c r="H40" s="100"/>
      <c r="I40" s="101"/>
    </row>
    <row r="41" spans="1:19" s="104" customFormat="1" ht="49.5" x14ac:dyDescent="0.25">
      <c r="A41" s="65" t="s">
        <v>36</v>
      </c>
      <c r="B41" s="65" t="s">
        <v>51</v>
      </c>
      <c r="C41" s="65" t="s">
        <v>39</v>
      </c>
      <c r="D41" s="65" t="s">
        <v>52</v>
      </c>
      <c r="E41" s="65" t="s">
        <v>53</v>
      </c>
      <c r="F41" s="103" t="s">
        <v>54</v>
      </c>
      <c r="G41" s="65" t="s">
        <v>42</v>
      </c>
      <c r="H41" s="65" t="s">
        <v>55</v>
      </c>
      <c r="I41" s="65" t="s">
        <v>44</v>
      </c>
    </row>
    <row r="42" spans="1:19" s="104" customFormat="1" x14ac:dyDescent="0.25">
      <c r="A42" s="65">
        <v>1</v>
      </c>
      <c r="B42" s="65">
        <v>2</v>
      </c>
      <c r="C42" s="65">
        <v>3</v>
      </c>
      <c r="D42" s="65">
        <v>4</v>
      </c>
      <c r="E42" s="65">
        <v>5</v>
      </c>
      <c r="F42" s="103">
        <v>6</v>
      </c>
      <c r="G42" s="65">
        <v>7</v>
      </c>
      <c r="H42" s="65">
        <v>8</v>
      </c>
      <c r="I42" s="65">
        <v>9</v>
      </c>
    </row>
    <row r="43" spans="1:19" s="102" customFormat="1" ht="39" customHeight="1" x14ac:dyDescent="0.25">
      <c r="A43" s="65" t="s">
        <v>56</v>
      </c>
      <c r="B43" s="105" t="s">
        <v>57</v>
      </c>
      <c r="C43" s="106"/>
      <c r="D43" s="106"/>
      <c r="E43" s="106"/>
      <c r="F43" s="107"/>
      <c r="G43" s="106"/>
      <c r="H43" s="108">
        <f>ROUNDUP((SUM(H44:H44)),0)</f>
        <v>0</v>
      </c>
      <c r="I43" s="194" t="s">
        <v>98</v>
      </c>
    </row>
    <row r="44" spans="1:19" s="102" customFormat="1" x14ac:dyDescent="0.25">
      <c r="A44" s="112"/>
      <c r="B44" s="110"/>
      <c r="C44" s="111"/>
      <c r="D44" s="112"/>
      <c r="E44" s="113"/>
      <c r="F44" s="114"/>
      <c r="G44" s="115"/>
      <c r="H44" s="116"/>
      <c r="I44" s="202"/>
    </row>
    <row r="45" spans="1:19" s="102" customFormat="1" ht="34.5" customHeight="1" x14ac:dyDescent="0.25">
      <c r="A45" s="65" t="s">
        <v>58</v>
      </c>
      <c r="B45" s="105" t="s">
        <v>59</v>
      </c>
      <c r="C45" s="106"/>
      <c r="D45" s="106"/>
      <c r="E45" s="118"/>
      <c r="F45" s="107"/>
      <c r="G45" s="106"/>
      <c r="H45" s="108">
        <f>ROUNDUP((SUM(H46:H46)),0)</f>
        <v>0</v>
      </c>
      <c r="I45" s="194" t="s">
        <v>98</v>
      </c>
    </row>
    <row r="46" spans="1:19" s="102" customFormat="1" x14ac:dyDescent="0.25">
      <c r="A46" s="195"/>
      <c r="B46" s="121"/>
      <c r="C46" s="70"/>
      <c r="D46" s="122"/>
      <c r="E46" s="123"/>
      <c r="F46" s="124"/>
      <c r="G46" s="125"/>
      <c r="H46" s="126">
        <f>E46*F46*G46</f>
        <v>0</v>
      </c>
      <c r="I46" s="206"/>
    </row>
    <row r="47" spans="1:19" s="134" customFormat="1" ht="27" customHeight="1" x14ac:dyDescent="0.25">
      <c r="A47" s="196"/>
      <c r="B47" s="129" t="s">
        <v>60</v>
      </c>
      <c r="C47" s="130"/>
      <c r="D47" s="130"/>
      <c r="E47" s="130"/>
      <c r="F47" s="131"/>
      <c r="G47" s="130"/>
      <c r="H47" s="132">
        <f>H43+H45</f>
        <v>0</v>
      </c>
      <c r="I47" s="196"/>
    </row>
    <row r="48" spans="1:19" ht="22.5" customHeight="1" x14ac:dyDescent="0.25">
      <c r="A48" s="101" t="s">
        <v>27</v>
      </c>
      <c r="B48" s="245" t="s">
        <v>61</v>
      </c>
      <c r="C48" s="245"/>
      <c r="D48" s="245"/>
      <c r="E48" s="245"/>
      <c r="F48" s="245"/>
      <c r="G48" s="245"/>
      <c r="H48" s="47"/>
      <c r="I48" s="47"/>
    </row>
    <row r="49" spans="1:12" s="137" customFormat="1" ht="49.5" x14ac:dyDescent="0.25">
      <c r="A49" s="136" t="s">
        <v>36</v>
      </c>
      <c r="B49" s="246" t="s">
        <v>62</v>
      </c>
      <c r="C49" s="247"/>
      <c r="D49" s="65" t="s">
        <v>40</v>
      </c>
      <c r="E49" s="65" t="s">
        <v>63</v>
      </c>
      <c r="F49" s="103" t="s">
        <v>54</v>
      </c>
      <c r="G49" s="65" t="s">
        <v>64</v>
      </c>
      <c r="H49" s="65" t="s">
        <v>55</v>
      </c>
      <c r="I49" s="65" t="s">
        <v>44</v>
      </c>
    </row>
    <row r="50" spans="1:12" ht="37.5" customHeight="1" x14ac:dyDescent="0.25">
      <c r="A50" s="140">
        <v>1</v>
      </c>
      <c r="B50" s="263" t="s">
        <v>65</v>
      </c>
      <c r="C50" s="264"/>
      <c r="D50" s="139">
        <f>C27</f>
        <v>254.9</v>
      </c>
      <c r="E50" s="172" t="s">
        <v>131</v>
      </c>
      <c r="F50" s="141">
        <v>3000</v>
      </c>
      <c r="G50" s="142"/>
      <c r="H50" s="142">
        <f>D50*F50</f>
        <v>764700</v>
      </c>
      <c r="I50" s="143"/>
      <c r="L50" s="144"/>
    </row>
    <row r="51" spans="1:12" s="148" customFormat="1" ht="24.75" customHeight="1" x14ac:dyDescent="0.25">
      <c r="A51" s="204"/>
      <c r="B51" s="265" t="s">
        <v>45</v>
      </c>
      <c r="C51" s="266"/>
      <c r="D51" s="130"/>
      <c r="E51" s="130"/>
      <c r="F51" s="131"/>
      <c r="G51" s="130"/>
      <c r="H51" s="146">
        <f>ROUNDUP((SUM(H50:H50)),0)</f>
        <v>764700</v>
      </c>
      <c r="I51" s="147"/>
      <c r="L51" s="149"/>
    </row>
    <row r="52" spans="1:12" s="153" customFormat="1" ht="27.75" customHeight="1" x14ac:dyDescent="0.25">
      <c r="A52" s="198">
        <v>5</v>
      </c>
      <c r="B52" s="267" t="s">
        <v>67</v>
      </c>
      <c r="C52" s="267"/>
      <c r="D52" s="267"/>
      <c r="E52" s="267"/>
      <c r="F52" s="267"/>
      <c r="G52" s="268"/>
      <c r="H52" s="151">
        <f>H39+H47+H51</f>
        <v>40274200</v>
      </c>
      <c r="I52" s="152" t="s">
        <v>68</v>
      </c>
    </row>
    <row r="53" spans="1:12" s="156" customFormat="1" ht="24" customHeight="1" x14ac:dyDescent="0.25">
      <c r="A53" s="154"/>
      <c r="B53" s="155" t="s">
        <v>125</v>
      </c>
      <c r="C53" s="154" t="str">
        <f>+[1]!vnd(H52)</f>
        <v>Bốn mươi triệu, hai trăm bảy mươi bốn ngàn, hai trăm đồng chẵn</v>
      </c>
      <c r="D53" s="154"/>
      <c r="E53" s="154"/>
      <c r="F53" s="154"/>
      <c r="G53" s="154"/>
      <c r="H53" s="154"/>
      <c r="I53" s="154"/>
    </row>
    <row r="54" spans="1:12" s="26" customFormat="1" ht="58.5" customHeight="1" x14ac:dyDescent="0.25">
      <c r="A54" s="269" t="s">
        <v>152</v>
      </c>
      <c r="B54" s="269"/>
      <c r="C54" s="269"/>
      <c r="D54" s="269"/>
      <c r="E54" s="269"/>
      <c r="F54" s="269"/>
      <c r="G54" s="269"/>
      <c r="H54" s="269"/>
      <c r="I54" s="269"/>
      <c r="L54" s="158"/>
    </row>
    <row r="55" spans="1:12" ht="17.25" x14ac:dyDescent="0.25">
      <c r="A55" s="270" t="s">
        <v>144</v>
      </c>
      <c r="B55" s="270"/>
      <c r="C55" s="270"/>
      <c r="D55" s="270"/>
      <c r="E55" s="270"/>
      <c r="F55" s="270"/>
      <c r="G55" s="270"/>
      <c r="H55" s="270"/>
      <c r="I55" s="270"/>
      <c r="K55" s="154"/>
    </row>
    <row r="56" spans="1:12" x14ac:dyDescent="0.25">
      <c r="A56" s="271" t="s">
        <v>153</v>
      </c>
      <c r="B56" s="271"/>
      <c r="C56" s="271"/>
      <c r="D56" s="272"/>
      <c r="E56" s="273" t="s">
        <v>154</v>
      </c>
      <c r="F56" s="274"/>
      <c r="G56" s="274"/>
      <c r="H56" s="274"/>
      <c r="I56" s="274"/>
    </row>
    <row r="57" spans="1:12" ht="20.100000000000001" customHeight="1" x14ac:dyDescent="0.25">
      <c r="A57" s="271"/>
      <c r="B57" s="271"/>
      <c r="C57" s="271"/>
      <c r="D57" s="272"/>
      <c r="E57" s="273"/>
      <c r="F57" s="274"/>
      <c r="G57" s="274"/>
      <c r="H57" s="274"/>
      <c r="I57" s="274"/>
    </row>
    <row r="58" spans="1:12" ht="30.75" customHeight="1" x14ac:dyDescent="0.25">
      <c r="A58" s="271"/>
      <c r="B58" s="271"/>
      <c r="C58" s="271"/>
      <c r="D58" s="272"/>
      <c r="E58" s="200"/>
      <c r="F58" s="201"/>
      <c r="G58" s="201"/>
      <c r="H58" s="201"/>
      <c r="I58" s="201"/>
    </row>
    <row r="59" spans="1:12" ht="20.100000000000001" customHeight="1" x14ac:dyDescent="0.25">
      <c r="A59" s="270" t="s">
        <v>145</v>
      </c>
      <c r="B59" s="270"/>
      <c r="C59" s="270"/>
      <c r="D59" s="270"/>
      <c r="E59" s="270"/>
      <c r="F59" s="270"/>
      <c r="G59" s="270"/>
      <c r="H59" s="270"/>
      <c r="I59" s="270"/>
    </row>
    <row r="60" spans="1:12" x14ac:dyDescent="0.25">
      <c r="A60" s="270"/>
      <c r="B60" s="270"/>
      <c r="C60" s="270"/>
      <c r="D60" s="270"/>
      <c r="E60" s="270"/>
      <c r="F60" s="270"/>
      <c r="G60" s="270"/>
      <c r="H60" s="270"/>
      <c r="I60" s="270"/>
    </row>
    <row r="63" spans="1:12" x14ac:dyDescent="0.25">
      <c r="F63" s="262"/>
      <c r="G63" s="262"/>
      <c r="H63" s="262"/>
      <c r="I63" s="262"/>
    </row>
  </sheetData>
  <mergeCells count="43">
    <mergeCell ref="F63:I63"/>
    <mergeCell ref="B50:C50"/>
    <mergeCell ref="B51:C51"/>
    <mergeCell ref="B52:G52"/>
    <mergeCell ref="A54:I54"/>
    <mergeCell ref="A55:I55"/>
    <mergeCell ref="A60:I60"/>
    <mergeCell ref="A56:D58"/>
    <mergeCell ref="E56:I57"/>
    <mergeCell ref="A59:I59"/>
    <mergeCell ref="B40:G40"/>
    <mergeCell ref="B48:G48"/>
    <mergeCell ref="B49:C49"/>
    <mergeCell ref="B33:I33"/>
    <mergeCell ref="A34:A35"/>
    <mergeCell ref="B34:I34"/>
    <mergeCell ref="B35:C35"/>
    <mergeCell ref="B36:C36"/>
    <mergeCell ref="B37:C37"/>
    <mergeCell ref="B38:C38"/>
    <mergeCell ref="B39:C39"/>
    <mergeCell ref="B32:I32"/>
    <mergeCell ref="C10:I10"/>
    <mergeCell ref="C11:I11"/>
    <mergeCell ref="B13:E13"/>
    <mergeCell ref="B17:I17"/>
    <mergeCell ref="B30:F30"/>
    <mergeCell ref="B31:G31"/>
    <mergeCell ref="C29:I29"/>
    <mergeCell ref="E21:H21"/>
    <mergeCell ref="B24:E24"/>
    <mergeCell ref="C12:D12"/>
    <mergeCell ref="A5:I5"/>
    <mergeCell ref="A6:I6"/>
    <mergeCell ref="A7:I7"/>
    <mergeCell ref="B8:I8"/>
    <mergeCell ref="B9:E9"/>
    <mergeCell ref="E1:I1"/>
    <mergeCell ref="E2:I2"/>
    <mergeCell ref="A4:C4"/>
    <mergeCell ref="E4:I4"/>
    <mergeCell ref="A1:D1"/>
    <mergeCell ref="A2:D2"/>
  </mergeCells>
  <printOptions horizontalCentered="1"/>
  <pageMargins left="0.11811023622047245" right="0.11811023622047245" top="0.11811023622047245" bottom="0.15748031496062992" header="0.11811023622047245" footer="0.15748031496062992"/>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S69"/>
  <sheetViews>
    <sheetView topLeftCell="A49" workbookViewId="0">
      <selection activeCell="G19" sqref="G19"/>
    </sheetView>
  </sheetViews>
  <sheetFormatPr defaultRowHeight="16.5" x14ac:dyDescent="0.25"/>
  <cols>
    <col min="1" max="1" width="4.5703125" style="64" customWidth="1"/>
    <col min="2" max="2" width="27.140625" style="64" customWidth="1"/>
    <col min="3" max="3" width="11.85546875" style="64" customWidth="1"/>
    <col min="4" max="4" width="8.85546875" style="64" customWidth="1"/>
    <col min="5" max="5" width="12" style="64" customWidth="1"/>
    <col min="6" max="6" width="12.140625" style="159" customWidth="1"/>
    <col min="7" max="7" width="11.140625" style="64" customWidth="1"/>
    <col min="8" max="8" width="15.7109375" style="64" customWidth="1"/>
    <col min="9" max="9" width="20.140625" style="160" customWidth="1"/>
    <col min="10" max="11" width="9.140625" style="64" customWidth="1"/>
    <col min="12" max="12" width="11.5703125" style="64" customWidth="1"/>
    <col min="13" max="19" width="9.140625" style="64" customWidth="1"/>
    <col min="20" max="16384" width="9.140625" style="64"/>
  </cols>
  <sheetData>
    <row r="1" spans="1:17" s="22" customFormat="1" x14ac:dyDescent="0.25">
      <c r="A1" s="229" t="s">
        <v>149</v>
      </c>
      <c r="B1" s="229"/>
      <c r="C1" s="229"/>
      <c r="D1" s="229"/>
      <c r="E1" s="226" t="s">
        <v>1</v>
      </c>
      <c r="F1" s="226"/>
      <c r="G1" s="226"/>
      <c r="H1" s="226"/>
      <c r="I1" s="226"/>
    </row>
    <row r="2" spans="1:17" s="22" customFormat="1" x14ac:dyDescent="0.25">
      <c r="A2" s="230" t="s">
        <v>150</v>
      </c>
      <c r="B2" s="230"/>
      <c r="C2" s="230"/>
      <c r="D2" s="230"/>
      <c r="E2" s="227" t="s">
        <v>2</v>
      </c>
      <c r="F2" s="226"/>
      <c r="G2" s="226"/>
      <c r="H2" s="226"/>
      <c r="I2" s="226"/>
    </row>
    <row r="3" spans="1:17" s="22" customFormat="1" ht="12.75" customHeight="1" x14ac:dyDescent="0.25">
      <c r="A3" s="183"/>
      <c r="B3" s="199"/>
      <c r="C3" s="183"/>
      <c r="D3" s="183"/>
      <c r="E3" s="21"/>
      <c r="F3" s="23"/>
      <c r="G3" s="21"/>
      <c r="H3" s="21"/>
      <c r="I3" s="24"/>
    </row>
    <row r="4" spans="1:17" s="22" customFormat="1" x14ac:dyDescent="0.25">
      <c r="A4" s="227" t="s">
        <v>146</v>
      </c>
      <c r="B4" s="227"/>
      <c r="C4" s="227"/>
      <c r="D4" s="199"/>
      <c r="E4" s="228" t="s">
        <v>151</v>
      </c>
      <c r="F4" s="228"/>
      <c r="G4" s="228"/>
      <c r="H4" s="228"/>
      <c r="I4" s="228"/>
    </row>
    <row r="5" spans="1:17" s="25" customFormat="1" ht="18.75" customHeight="1" x14ac:dyDescent="0.25">
      <c r="A5" s="231" t="s">
        <v>3</v>
      </c>
      <c r="B5" s="231"/>
      <c r="C5" s="231"/>
      <c r="D5" s="231"/>
      <c r="E5" s="231"/>
      <c r="F5" s="231"/>
      <c r="G5" s="231"/>
      <c r="H5" s="231"/>
      <c r="I5" s="231"/>
    </row>
    <row r="6" spans="1:17" s="25" customFormat="1" ht="39.75" customHeight="1" x14ac:dyDescent="0.25">
      <c r="A6" s="232" t="s">
        <v>4</v>
      </c>
      <c r="B6" s="232"/>
      <c r="C6" s="232"/>
      <c r="D6" s="232"/>
      <c r="E6" s="232"/>
      <c r="F6" s="232"/>
      <c r="G6" s="232"/>
      <c r="H6" s="232"/>
      <c r="I6" s="232"/>
      <c r="Q6" s="26"/>
    </row>
    <row r="7" spans="1:17" s="25" customFormat="1" x14ac:dyDescent="0.25">
      <c r="A7" s="233" t="s">
        <v>126</v>
      </c>
      <c r="B7" s="234"/>
      <c r="C7" s="234"/>
      <c r="D7" s="234"/>
      <c r="E7" s="234"/>
      <c r="F7" s="234"/>
      <c r="G7" s="234"/>
      <c r="H7" s="234"/>
      <c r="I7" s="234"/>
    </row>
    <row r="8" spans="1:17" s="28" customFormat="1" ht="29.25" customHeight="1" x14ac:dyDescent="0.25">
      <c r="A8" s="181" t="s">
        <v>5</v>
      </c>
      <c r="B8" s="235" t="s">
        <v>6</v>
      </c>
      <c r="C8" s="235"/>
      <c r="D8" s="235"/>
      <c r="E8" s="235"/>
      <c r="F8" s="235"/>
      <c r="G8" s="235"/>
      <c r="H8" s="235"/>
      <c r="I8" s="235"/>
    </row>
    <row r="9" spans="1:17" s="28" customFormat="1" x14ac:dyDescent="0.25">
      <c r="A9" s="181" t="s">
        <v>7</v>
      </c>
      <c r="B9" s="236" t="s">
        <v>8</v>
      </c>
      <c r="C9" s="236"/>
      <c r="D9" s="236"/>
      <c r="E9" s="236"/>
      <c r="F9" s="29" t="s">
        <v>123</v>
      </c>
      <c r="G9" s="24"/>
      <c r="H9" s="24"/>
      <c r="I9" s="24"/>
    </row>
    <row r="10" spans="1:17" s="32" customFormat="1" x14ac:dyDescent="0.25">
      <c r="A10" s="205"/>
      <c r="B10" s="31" t="s">
        <v>9</v>
      </c>
      <c r="C10" s="237" t="s">
        <v>119</v>
      </c>
      <c r="D10" s="237"/>
      <c r="E10" s="237"/>
      <c r="F10" s="237"/>
      <c r="G10" s="237"/>
      <c r="H10" s="237"/>
      <c r="I10" s="237"/>
    </row>
    <row r="11" spans="1:17" s="32" customFormat="1" ht="18.75" customHeight="1" x14ac:dyDescent="0.25">
      <c r="A11" s="205"/>
      <c r="B11" s="31" t="s">
        <v>10</v>
      </c>
      <c r="C11" s="237" t="s">
        <v>119</v>
      </c>
      <c r="D11" s="237"/>
      <c r="E11" s="237"/>
      <c r="F11" s="237"/>
      <c r="G11" s="237"/>
      <c r="H11" s="237"/>
      <c r="I11" s="237"/>
    </row>
    <row r="12" spans="1:17" s="32" customFormat="1" x14ac:dyDescent="0.25">
      <c r="A12" s="205"/>
      <c r="B12" s="31" t="s">
        <v>14</v>
      </c>
      <c r="C12" s="33" t="s">
        <v>121</v>
      </c>
      <c r="D12" s="33"/>
      <c r="E12" s="34"/>
      <c r="F12" s="35"/>
      <c r="G12" s="34"/>
      <c r="H12" s="34"/>
      <c r="I12" s="34"/>
    </row>
    <row r="13" spans="1:17" s="28" customFormat="1" ht="21.75" customHeight="1" x14ac:dyDescent="0.25">
      <c r="A13" s="181" t="s">
        <v>12</v>
      </c>
      <c r="B13" s="238" t="s">
        <v>13</v>
      </c>
      <c r="C13" s="238"/>
      <c r="D13" s="238"/>
      <c r="E13" s="238"/>
      <c r="F13" s="29" t="str">
        <f>+F9</f>
        <v>Nguyễn Thị Nga</v>
      </c>
      <c r="G13" s="24"/>
      <c r="H13" s="24"/>
      <c r="I13" s="24"/>
    </row>
    <row r="14" spans="1:17" s="32" customFormat="1" ht="18.75" customHeight="1" x14ac:dyDescent="0.25">
      <c r="A14" s="205"/>
      <c r="B14" s="31" t="s">
        <v>9</v>
      </c>
      <c r="C14" s="29" t="str">
        <f>+C10</f>
        <v>30 Bùi Thị Xuân - Phường Nguyễn Du - Thành Phố Hà Nội</v>
      </c>
      <c r="D14" s="24"/>
      <c r="E14" s="24"/>
      <c r="F14" s="24"/>
      <c r="G14" s="24"/>
      <c r="H14" s="24"/>
      <c r="I14" s="24"/>
    </row>
    <row r="15" spans="1:17" s="32" customFormat="1" ht="18.75" customHeight="1" x14ac:dyDescent="0.25">
      <c r="A15" s="205"/>
      <c r="B15" s="31" t="s">
        <v>10</v>
      </c>
      <c r="C15" s="29" t="str">
        <f>+C11</f>
        <v>30 Bùi Thị Xuân - Phường Nguyễn Du - Thành Phố Hà Nội</v>
      </c>
      <c r="D15" s="24"/>
      <c r="E15" s="24"/>
      <c r="F15" s="24"/>
      <c r="G15" s="24"/>
      <c r="H15" s="24"/>
      <c r="I15" s="24"/>
    </row>
    <row r="16" spans="1:17" s="32" customFormat="1" x14ac:dyDescent="0.25">
      <c r="A16" s="205"/>
      <c r="B16" s="31" t="s">
        <v>14</v>
      </c>
      <c r="C16" s="33" t="str">
        <f>+C12</f>
        <v>001164011180</v>
      </c>
      <c r="D16" s="34"/>
      <c r="E16" s="34"/>
      <c r="F16" s="35"/>
      <c r="G16" s="34"/>
      <c r="H16" s="34"/>
      <c r="I16" s="34"/>
    </row>
    <row r="17" spans="1:19" s="32" customFormat="1" ht="17.25" customHeight="1" x14ac:dyDescent="0.25">
      <c r="A17" s="181" t="s">
        <v>15</v>
      </c>
      <c r="B17" s="239" t="s">
        <v>16</v>
      </c>
      <c r="C17" s="239"/>
      <c r="D17" s="239"/>
      <c r="E17" s="239"/>
      <c r="F17" s="239"/>
      <c r="G17" s="239"/>
      <c r="H17" s="239"/>
      <c r="I17" s="239"/>
    </row>
    <row r="18" spans="1:19" s="32" customFormat="1" x14ac:dyDescent="0.25">
      <c r="A18" s="181" t="s">
        <v>7</v>
      </c>
      <c r="B18" s="36" t="s">
        <v>17</v>
      </c>
      <c r="F18" s="192"/>
      <c r="G18" s="166" t="s">
        <v>133</v>
      </c>
      <c r="H18" s="163" t="s">
        <v>134</v>
      </c>
      <c r="I18" s="163" t="s">
        <v>135</v>
      </c>
    </row>
    <row r="19" spans="1:19" s="47" customFormat="1" ht="19.5" x14ac:dyDescent="0.25">
      <c r="A19" s="203"/>
      <c r="B19" s="43" t="s">
        <v>20</v>
      </c>
      <c r="C19" s="44">
        <f>662.8+356+20.2+266</f>
        <v>1305</v>
      </c>
      <c r="D19" s="40" t="s">
        <v>128</v>
      </c>
      <c r="E19" s="45"/>
      <c r="F19" s="46"/>
      <c r="G19" s="191" t="s">
        <v>148</v>
      </c>
      <c r="H19" s="165">
        <f>C21</f>
        <v>288.20000000000005</v>
      </c>
      <c r="I19" s="165">
        <f>C22</f>
        <v>1016.8</v>
      </c>
    </row>
    <row r="20" spans="1:19" s="47" customFormat="1" x14ac:dyDescent="0.25">
      <c r="A20" s="203"/>
      <c r="B20" s="50" t="s">
        <v>21</v>
      </c>
      <c r="C20" s="51"/>
      <c r="D20" s="40"/>
      <c r="E20" s="45"/>
      <c r="F20" s="42"/>
      <c r="G20" s="190"/>
      <c r="H20" s="186"/>
      <c r="I20" s="186"/>
    </row>
    <row r="21" spans="1:19" s="47" customFormat="1" ht="19.5" x14ac:dyDescent="0.25">
      <c r="A21" s="203"/>
      <c r="B21" s="43" t="s">
        <v>22</v>
      </c>
      <c r="C21" s="44">
        <f>236.4+1.8+20.2+29.8</f>
        <v>288.20000000000005</v>
      </c>
      <c r="D21" s="40" t="s">
        <v>128</v>
      </c>
      <c r="E21" s="45"/>
      <c r="F21" s="42"/>
      <c r="G21" s="186"/>
      <c r="H21" s="186"/>
      <c r="I21" s="186"/>
    </row>
    <row r="22" spans="1:19" s="47" customFormat="1" ht="19.5" x14ac:dyDescent="0.25">
      <c r="A22" s="203"/>
      <c r="B22" s="43" t="s">
        <v>23</v>
      </c>
      <c r="C22" s="51">
        <f>+C19-C21</f>
        <v>1016.8</v>
      </c>
      <c r="D22" s="40" t="s">
        <v>128</v>
      </c>
      <c r="E22" s="45"/>
      <c r="F22" s="42"/>
      <c r="G22" s="187"/>
      <c r="H22" s="188"/>
      <c r="I22" s="189"/>
    </row>
    <row r="23" spans="1:19" s="32" customFormat="1" ht="18.75" customHeight="1" x14ac:dyDescent="0.25">
      <c r="A23" s="205"/>
      <c r="B23" s="31" t="s">
        <v>24</v>
      </c>
      <c r="C23" s="29" t="s">
        <v>147</v>
      </c>
      <c r="D23" s="24"/>
      <c r="E23" s="24"/>
      <c r="F23" s="24"/>
      <c r="G23" s="24"/>
      <c r="H23" s="24"/>
      <c r="I23" s="24"/>
    </row>
    <row r="24" spans="1:19" s="32" customFormat="1" x14ac:dyDescent="0.25">
      <c r="A24" s="181" t="s">
        <v>12</v>
      </c>
      <c r="B24" s="238" t="s">
        <v>96</v>
      </c>
      <c r="C24" s="238"/>
      <c r="D24" s="238"/>
      <c r="E24" s="238"/>
      <c r="F24" s="53"/>
    </row>
    <row r="25" spans="1:19" s="180" customFormat="1" ht="19.5" x14ac:dyDescent="0.25">
      <c r="A25" s="181"/>
      <c r="B25" s="43" t="s">
        <v>20</v>
      </c>
      <c r="C25" s="44">
        <f>662.8+356+20.2+266</f>
        <v>1305</v>
      </c>
      <c r="D25" s="40" t="s">
        <v>128</v>
      </c>
      <c r="F25" s="53"/>
    </row>
    <row r="26" spans="1:19" s="32" customFormat="1" ht="16.5" customHeight="1" x14ac:dyDescent="0.25">
      <c r="A26" s="205"/>
      <c r="B26" s="50" t="s">
        <v>21</v>
      </c>
      <c r="C26" s="51"/>
      <c r="D26" s="40"/>
      <c r="E26" s="180"/>
      <c r="F26" s="54"/>
      <c r="G26" s="185"/>
      <c r="H26" s="180"/>
      <c r="I26" s="180"/>
      <c r="J26" s="47"/>
      <c r="K26" s="48"/>
      <c r="L26" s="49"/>
    </row>
    <row r="27" spans="1:19" s="32" customFormat="1" ht="19.5" customHeight="1" x14ac:dyDescent="0.25">
      <c r="A27" s="205"/>
      <c r="B27" s="43" t="s">
        <v>22</v>
      </c>
      <c r="C27" s="44">
        <f>236.4+1.8+20.2+29.8</f>
        <v>288.20000000000005</v>
      </c>
      <c r="D27" s="40" t="s">
        <v>128</v>
      </c>
      <c r="E27" s="180"/>
      <c r="F27" s="54"/>
      <c r="G27" s="185"/>
      <c r="H27" s="180"/>
      <c r="I27" s="180"/>
    </row>
    <row r="28" spans="1:19" s="32" customFormat="1" ht="18.75" customHeight="1" x14ac:dyDescent="0.25">
      <c r="A28" s="205"/>
      <c r="B28" s="43" t="s">
        <v>23</v>
      </c>
      <c r="C28" s="51">
        <f>+C25-C27</f>
        <v>1016.8</v>
      </c>
      <c r="D28" s="40" t="s">
        <v>128</v>
      </c>
      <c r="E28" s="24"/>
      <c r="F28" s="24"/>
      <c r="G28" s="24"/>
      <c r="H28" s="24"/>
      <c r="I28" s="24"/>
    </row>
    <row r="29" spans="1:19" s="22" customFormat="1" ht="155.25" customHeight="1" x14ac:dyDescent="0.25">
      <c r="A29" s="183" t="s">
        <v>27</v>
      </c>
      <c r="B29" s="179" t="s">
        <v>95</v>
      </c>
      <c r="C29" s="240" t="s">
        <v>156</v>
      </c>
      <c r="D29" s="241"/>
      <c r="E29" s="241"/>
      <c r="F29" s="241"/>
      <c r="G29" s="241"/>
      <c r="H29" s="241"/>
      <c r="I29" s="241"/>
      <c r="J29" s="62"/>
      <c r="K29" s="62"/>
      <c r="L29" s="62"/>
      <c r="M29" s="62"/>
      <c r="N29" s="62"/>
      <c r="O29" s="62"/>
      <c r="P29" s="62"/>
      <c r="Q29" s="62"/>
      <c r="R29" s="62"/>
      <c r="S29" s="62"/>
    </row>
    <row r="30" spans="1:19" s="22" customFormat="1" ht="18.75" customHeight="1" x14ac:dyDescent="0.25">
      <c r="A30" s="183" t="s">
        <v>32</v>
      </c>
      <c r="B30" s="235" t="s">
        <v>114</v>
      </c>
      <c r="C30" s="235"/>
      <c r="D30" s="235"/>
      <c r="E30" s="235"/>
      <c r="F30" s="235"/>
      <c r="G30" s="49"/>
      <c r="H30" s="62"/>
      <c r="I30" s="49" t="s">
        <v>66</v>
      </c>
      <c r="J30" s="62"/>
      <c r="K30" s="62"/>
      <c r="L30" s="62"/>
      <c r="M30" s="62"/>
      <c r="N30" s="62"/>
      <c r="O30" s="62"/>
      <c r="P30" s="62"/>
      <c r="Q30" s="62"/>
      <c r="R30" s="62"/>
      <c r="S30" s="62"/>
    </row>
    <row r="31" spans="1:19" s="22" customFormat="1" ht="18.75" customHeight="1" x14ac:dyDescent="0.25">
      <c r="A31" s="183" t="s">
        <v>113</v>
      </c>
      <c r="B31" s="235" t="s">
        <v>76</v>
      </c>
      <c r="C31" s="235"/>
      <c r="D31" s="235"/>
      <c r="E31" s="235"/>
      <c r="F31" s="235"/>
      <c r="G31" s="235"/>
      <c r="H31" s="49"/>
      <c r="I31" s="49" t="s">
        <v>117</v>
      </c>
      <c r="J31" s="62"/>
      <c r="K31" s="62"/>
      <c r="L31" s="62"/>
      <c r="M31" s="62"/>
      <c r="N31" s="62"/>
      <c r="O31" s="62"/>
      <c r="P31" s="62"/>
      <c r="Q31" s="62"/>
      <c r="R31" s="62"/>
      <c r="S31" s="62"/>
    </row>
    <row r="32" spans="1:19" s="25" customFormat="1" x14ac:dyDescent="0.25">
      <c r="A32" s="183" t="s">
        <v>33</v>
      </c>
      <c r="B32" s="235" t="s">
        <v>34</v>
      </c>
      <c r="C32" s="235"/>
      <c r="D32" s="235"/>
      <c r="E32" s="235"/>
      <c r="F32" s="235"/>
      <c r="G32" s="235"/>
      <c r="H32" s="235"/>
      <c r="I32" s="235"/>
      <c r="J32" s="26"/>
      <c r="K32" s="26"/>
      <c r="L32" s="26"/>
      <c r="M32" s="26"/>
      <c r="N32" s="26"/>
      <c r="O32" s="26"/>
      <c r="P32" s="26"/>
      <c r="Q32" s="26"/>
      <c r="R32" s="26"/>
      <c r="S32" s="26"/>
    </row>
    <row r="33" spans="1:19" s="25" customFormat="1" x14ac:dyDescent="0.25">
      <c r="A33" s="183" t="s">
        <v>7</v>
      </c>
      <c r="B33" s="248" t="s">
        <v>35</v>
      </c>
      <c r="C33" s="248"/>
      <c r="D33" s="248"/>
      <c r="E33" s="248"/>
      <c r="F33" s="248"/>
      <c r="G33" s="248"/>
      <c r="H33" s="248"/>
      <c r="I33" s="248"/>
      <c r="J33" s="26"/>
      <c r="K33" s="26"/>
      <c r="L33" s="26"/>
      <c r="M33" s="26"/>
      <c r="N33" s="26"/>
      <c r="O33" s="26"/>
      <c r="P33" s="26"/>
      <c r="Q33" s="26"/>
      <c r="R33" s="26"/>
      <c r="S33" s="26"/>
    </row>
    <row r="34" spans="1:19" ht="32.25" customHeight="1" x14ac:dyDescent="0.25">
      <c r="A34" s="249" t="s">
        <v>36</v>
      </c>
      <c r="B34" s="251" t="s">
        <v>37</v>
      </c>
      <c r="C34" s="252"/>
      <c r="D34" s="252"/>
      <c r="E34" s="252"/>
      <c r="F34" s="252"/>
      <c r="G34" s="252"/>
      <c r="H34" s="252"/>
      <c r="I34" s="253"/>
    </row>
    <row r="35" spans="1:19" s="67" customFormat="1" ht="33" x14ac:dyDescent="0.25">
      <c r="A35" s="250"/>
      <c r="B35" s="251" t="s">
        <v>38</v>
      </c>
      <c r="C35" s="253"/>
      <c r="D35" s="65" t="s">
        <v>39</v>
      </c>
      <c r="E35" s="66" t="s">
        <v>40</v>
      </c>
      <c r="F35" s="66" t="s">
        <v>41</v>
      </c>
      <c r="G35" s="65" t="s">
        <v>42</v>
      </c>
      <c r="H35" s="66" t="s">
        <v>155</v>
      </c>
      <c r="I35" s="66" t="s">
        <v>44</v>
      </c>
    </row>
    <row r="36" spans="1:19" s="67" customFormat="1" x14ac:dyDescent="0.25">
      <c r="A36" s="66">
        <v>1</v>
      </c>
      <c r="B36" s="254">
        <v>2</v>
      </c>
      <c r="C36" s="255"/>
      <c r="D36" s="68">
        <v>3</v>
      </c>
      <c r="E36" s="68">
        <v>4</v>
      </c>
      <c r="F36" s="68">
        <v>5</v>
      </c>
      <c r="G36" s="68">
        <v>6</v>
      </c>
      <c r="H36" s="68">
        <v>7</v>
      </c>
      <c r="I36" s="68">
        <v>8</v>
      </c>
    </row>
    <row r="37" spans="1:19" s="67" customFormat="1" ht="42" customHeight="1" x14ac:dyDescent="0.25">
      <c r="A37" s="171">
        <v>1</v>
      </c>
      <c r="B37" s="256" t="s">
        <v>142</v>
      </c>
      <c r="C37" s="257"/>
      <c r="D37" s="172" t="s">
        <v>131</v>
      </c>
      <c r="E37" s="173">
        <f>C21</f>
        <v>288.20000000000005</v>
      </c>
      <c r="F37" s="171">
        <v>155000</v>
      </c>
      <c r="G37" s="174">
        <v>1</v>
      </c>
      <c r="H37" s="171">
        <f>E37*F37*G37</f>
        <v>44671000.000000007</v>
      </c>
      <c r="I37" s="172"/>
    </row>
    <row r="38" spans="1:19" s="67" customFormat="1" x14ac:dyDescent="0.25">
      <c r="A38" s="175">
        <v>2</v>
      </c>
      <c r="B38" s="277"/>
      <c r="C38" s="278"/>
      <c r="D38" s="75"/>
      <c r="E38" s="76"/>
      <c r="F38" s="77"/>
      <c r="G38" s="75"/>
      <c r="H38" s="77"/>
      <c r="I38" s="75"/>
    </row>
    <row r="39" spans="1:19" s="81" customFormat="1" x14ac:dyDescent="0.25">
      <c r="A39" s="79"/>
      <c r="B39" s="260" t="s">
        <v>45</v>
      </c>
      <c r="C39" s="261"/>
      <c r="D39" s="79"/>
      <c r="E39" s="79"/>
      <c r="F39" s="78"/>
      <c r="G39" s="79"/>
      <c r="H39" s="80">
        <f>ROUNDUP((SUM(H37:H38)),0)</f>
        <v>44671000</v>
      </c>
      <c r="I39" s="79"/>
    </row>
    <row r="40" spans="1:19" x14ac:dyDescent="0.25">
      <c r="A40" s="96"/>
      <c r="B40" s="83"/>
      <c r="C40" s="83"/>
      <c r="D40" s="84"/>
      <c r="E40" s="84"/>
      <c r="F40" s="85"/>
      <c r="G40" s="84"/>
      <c r="H40" s="84"/>
      <c r="I40" s="84"/>
    </row>
    <row r="41" spans="1:19" x14ac:dyDescent="0.25">
      <c r="A41" s="94" t="s">
        <v>12</v>
      </c>
      <c r="B41" s="248" t="s">
        <v>46</v>
      </c>
      <c r="C41" s="248"/>
      <c r="D41" s="248"/>
      <c r="E41" s="248"/>
      <c r="F41" s="248"/>
      <c r="G41" s="248"/>
      <c r="H41" s="248"/>
      <c r="I41" s="248"/>
    </row>
    <row r="42" spans="1:19" s="67" customFormat="1" ht="33" x14ac:dyDescent="0.25">
      <c r="A42" s="193"/>
      <c r="B42" s="251" t="s">
        <v>38</v>
      </c>
      <c r="C42" s="253"/>
      <c r="D42" s="65" t="s">
        <v>39</v>
      </c>
      <c r="E42" s="66" t="s">
        <v>40</v>
      </c>
      <c r="F42" s="66" t="s">
        <v>41</v>
      </c>
      <c r="G42" s="65" t="s">
        <v>42</v>
      </c>
      <c r="H42" s="66" t="s">
        <v>155</v>
      </c>
      <c r="I42" s="66" t="s">
        <v>44</v>
      </c>
    </row>
    <row r="43" spans="1:19" s="67" customFormat="1" x14ac:dyDescent="0.25">
      <c r="A43" s="66">
        <v>1</v>
      </c>
      <c r="B43" s="254">
        <v>2</v>
      </c>
      <c r="C43" s="255"/>
      <c r="D43" s="68">
        <v>3</v>
      </c>
      <c r="E43" s="68">
        <v>4</v>
      </c>
      <c r="F43" s="68">
        <v>5</v>
      </c>
      <c r="G43" s="68">
        <v>6</v>
      </c>
      <c r="H43" s="68">
        <v>7</v>
      </c>
      <c r="I43" s="68">
        <v>8</v>
      </c>
    </row>
    <row r="44" spans="1:19" ht="49.5" x14ac:dyDescent="0.25">
      <c r="A44" s="194">
        <v>1</v>
      </c>
      <c r="B44" s="251"/>
      <c r="C44" s="253"/>
      <c r="D44" s="89"/>
      <c r="E44" s="89"/>
      <c r="F44" s="90"/>
      <c r="G44" s="89"/>
      <c r="H44" s="89"/>
      <c r="I44" s="194" t="s">
        <v>107</v>
      </c>
    </row>
    <row r="45" spans="1:19" s="81" customFormat="1" x14ac:dyDescent="0.25">
      <c r="A45" s="79"/>
      <c r="B45" s="275" t="s">
        <v>45</v>
      </c>
      <c r="C45" s="276"/>
      <c r="D45" s="92"/>
      <c r="E45" s="92"/>
      <c r="F45" s="78"/>
      <c r="G45" s="92"/>
      <c r="H45" s="92"/>
      <c r="I45" s="79"/>
    </row>
    <row r="46" spans="1:19" x14ac:dyDescent="0.25">
      <c r="A46" s="96"/>
      <c r="B46" s="83"/>
      <c r="C46" s="83"/>
      <c r="D46" s="83"/>
      <c r="E46" s="83"/>
      <c r="F46" s="97"/>
      <c r="G46" s="83"/>
      <c r="H46" s="98"/>
      <c r="I46" s="98"/>
    </row>
    <row r="47" spans="1:19" s="102" customFormat="1" ht="26.25" customHeight="1" x14ac:dyDescent="0.25">
      <c r="A47" s="101" t="s">
        <v>27</v>
      </c>
      <c r="B47" s="244" t="s">
        <v>50</v>
      </c>
      <c r="C47" s="244"/>
      <c r="D47" s="244"/>
      <c r="E47" s="244"/>
      <c r="F47" s="244"/>
      <c r="G47" s="244"/>
      <c r="H47" s="100"/>
      <c r="I47" s="101"/>
    </row>
    <row r="48" spans="1:19" s="104" customFormat="1" ht="49.5" x14ac:dyDescent="0.25">
      <c r="A48" s="65" t="s">
        <v>36</v>
      </c>
      <c r="B48" s="65" t="s">
        <v>51</v>
      </c>
      <c r="C48" s="65" t="s">
        <v>39</v>
      </c>
      <c r="D48" s="65" t="s">
        <v>52</v>
      </c>
      <c r="E48" s="65" t="s">
        <v>53</v>
      </c>
      <c r="F48" s="103" t="s">
        <v>54</v>
      </c>
      <c r="G48" s="65" t="s">
        <v>42</v>
      </c>
      <c r="H48" s="65" t="s">
        <v>55</v>
      </c>
      <c r="I48" s="65" t="s">
        <v>44</v>
      </c>
    </row>
    <row r="49" spans="1:12" s="104" customFormat="1" x14ac:dyDescent="0.25">
      <c r="A49" s="65">
        <v>1</v>
      </c>
      <c r="B49" s="65">
        <v>2</v>
      </c>
      <c r="C49" s="65">
        <v>3</v>
      </c>
      <c r="D49" s="65">
        <v>4</v>
      </c>
      <c r="E49" s="65">
        <v>5</v>
      </c>
      <c r="F49" s="103">
        <v>6</v>
      </c>
      <c r="G49" s="65">
        <v>7</v>
      </c>
      <c r="H49" s="65">
        <v>8</v>
      </c>
      <c r="I49" s="65">
        <v>9</v>
      </c>
    </row>
    <row r="50" spans="1:12" s="102" customFormat="1" ht="39" customHeight="1" x14ac:dyDescent="0.25">
      <c r="A50" s="65" t="s">
        <v>56</v>
      </c>
      <c r="B50" s="105" t="s">
        <v>57</v>
      </c>
      <c r="C50" s="106"/>
      <c r="D50" s="106"/>
      <c r="E50" s="106"/>
      <c r="F50" s="107"/>
      <c r="G50" s="106"/>
      <c r="H50" s="108">
        <f>ROUNDUP((SUM(H51:H51)),0)</f>
        <v>0</v>
      </c>
      <c r="I50" s="194" t="s">
        <v>98</v>
      </c>
    </row>
    <row r="51" spans="1:12" s="102" customFormat="1" x14ac:dyDescent="0.25">
      <c r="A51" s="112"/>
      <c r="B51" s="110"/>
      <c r="C51" s="111"/>
      <c r="D51" s="112"/>
      <c r="E51" s="113"/>
      <c r="F51" s="114"/>
      <c r="G51" s="115"/>
      <c r="H51" s="116"/>
      <c r="I51" s="202"/>
    </row>
    <row r="52" spans="1:12" s="102" customFormat="1" ht="34.5" customHeight="1" x14ac:dyDescent="0.25">
      <c r="A52" s="65" t="s">
        <v>58</v>
      </c>
      <c r="B52" s="105" t="s">
        <v>59</v>
      </c>
      <c r="C52" s="106"/>
      <c r="D52" s="106"/>
      <c r="E52" s="118"/>
      <c r="F52" s="107"/>
      <c r="G52" s="106"/>
      <c r="H52" s="108">
        <f>ROUNDUP((SUM(H53:H53)),0)</f>
        <v>0</v>
      </c>
      <c r="I52" s="194" t="s">
        <v>98</v>
      </c>
    </row>
    <row r="53" spans="1:12" s="102" customFormat="1" x14ac:dyDescent="0.25">
      <c r="A53" s="195"/>
      <c r="B53" s="121"/>
      <c r="C53" s="70"/>
      <c r="D53" s="122"/>
      <c r="E53" s="123"/>
      <c r="F53" s="124"/>
      <c r="G53" s="125"/>
      <c r="H53" s="126">
        <f>E53*F53*G53</f>
        <v>0</v>
      </c>
      <c r="I53" s="127"/>
    </row>
    <row r="54" spans="1:12" s="134" customFormat="1" ht="27" customHeight="1" x14ac:dyDescent="0.25">
      <c r="A54" s="196"/>
      <c r="B54" s="129" t="s">
        <v>60</v>
      </c>
      <c r="C54" s="130"/>
      <c r="D54" s="130"/>
      <c r="E54" s="130"/>
      <c r="F54" s="131"/>
      <c r="G54" s="130"/>
      <c r="H54" s="132">
        <f>H50+H52</f>
        <v>0</v>
      </c>
      <c r="I54" s="133"/>
    </row>
    <row r="55" spans="1:12" ht="22.5" customHeight="1" x14ac:dyDescent="0.25">
      <c r="A55" s="197">
        <v>4</v>
      </c>
      <c r="B55" s="245" t="s">
        <v>61</v>
      </c>
      <c r="C55" s="245"/>
      <c r="D55" s="245"/>
      <c r="E55" s="245"/>
      <c r="F55" s="245"/>
      <c r="G55" s="245"/>
      <c r="H55" s="47"/>
      <c r="I55" s="47"/>
    </row>
    <row r="56" spans="1:12" s="137" customFormat="1" ht="49.5" x14ac:dyDescent="0.25">
      <c r="A56" s="136" t="s">
        <v>36</v>
      </c>
      <c r="B56" s="246" t="s">
        <v>62</v>
      </c>
      <c r="C56" s="247"/>
      <c r="D56" s="65" t="s">
        <v>40</v>
      </c>
      <c r="E56" s="65" t="s">
        <v>63</v>
      </c>
      <c r="F56" s="103" t="s">
        <v>54</v>
      </c>
      <c r="G56" s="65" t="s">
        <v>64</v>
      </c>
      <c r="H56" s="65" t="s">
        <v>55</v>
      </c>
      <c r="I56" s="65" t="s">
        <v>44</v>
      </c>
    </row>
    <row r="57" spans="1:12" ht="37.5" customHeight="1" x14ac:dyDescent="0.25">
      <c r="A57" s="140">
        <v>1</v>
      </c>
      <c r="B57" s="263" t="s">
        <v>65</v>
      </c>
      <c r="C57" s="264"/>
      <c r="D57" s="139">
        <f>C21</f>
        <v>288.20000000000005</v>
      </c>
      <c r="E57" s="172" t="s">
        <v>131</v>
      </c>
      <c r="F57" s="141">
        <v>3000</v>
      </c>
      <c r="G57" s="142"/>
      <c r="H57" s="142">
        <f>D57*F57</f>
        <v>864600.00000000012</v>
      </c>
      <c r="I57" s="143"/>
      <c r="L57" s="144"/>
    </row>
    <row r="58" spans="1:12" s="148" customFormat="1" ht="24.75" customHeight="1" x14ac:dyDescent="0.25">
      <c r="A58" s="196"/>
      <c r="B58" s="265" t="s">
        <v>45</v>
      </c>
      <c r="C58" s="266"/>
      <c r="D58" s="130"/>
      <c r="E58" s="130"/>
      <c r="F58" s="131"/>
      <c r="G58" s="130"/>
      <c r="H58" s="146">
        <f>ROUNDUP((SUM(H57:H57)),0)</f>
        <v>864600</v>
      </c>
      <c r="I58" s="147"/>
      <c r="L58" s="149"/>
    </row>
    <row r="59" spans="1:12" s="153" customFormat="1" ht="26.25" customHeight="1" x14ac:dyDescent="0.25">
      <c r="A59" s="198">
        <v>5</v>
      </c>
      <c r="B59" s="267" t="s">
        <v>67</v>
      </c>
      <c r="C59" s="267"/>
      <c r="D59" s="267"/>
      <c r="E59" s="267"/>
      <c r="F59" s="267"/>
      <c r="G59" s="268"/>
      <c r="H59" s="151">
        <f>H58+H54+H45+H39</f>
        <v>45535600</v>
      </c>
      <c r="I59" s="152" t="s">
        <v>68</v>
      </c>
    </row>
    <row r="60" spans="1:12" s="156" customFormat="1" ht="24" customHeight="1" x14ac:dyDescent="0.25">
      <c r="A60" s="154"/>
      <c r="B60" s="155" t="s">
        <v>125</v>
      </c>
      <c r="C60" s="154" t="str">
        <f>+[1]!vnd(H59)</f>
        <v>Bốn mươi lăm triệu, năm trăm ba mươi lăm ngàn, sáu trăm đồng chẵn</v>
      </c>
      <c r="D60" s="154"/>
      <c r="E60" s="154"/>
      <c r="F60" s="154"/>
      <c r="G60" s="154"/>
      <c r="H60" s="154"/>
      <c r="I60" s="154"/>
    </row>
    <row r="61" spans="1:12" s="26" customFormat="1" ht="57" customHeight="1" x14ac:dyDescent="0.25">
      <c r="A61" s="269" t="s">
        <v>152</v>
      </c>
      <c r="B61" s="269"/>
      <c r="C61" s="269"/>
      <c r="D61" s="269"/>
      <c r="E61" s="269"/>
      <c r="F61" s="269"/>
      <c r="G61" s="269"/>
      <c r="H61" s="269"/>
      <c r="I61" s="269"/>
    </row>
    <row r="62" spans="1:12" x14ac:dyDescent="0.25">
      <c r="A62" s="270" t="s">
        <v>144</v>
      </c>
      <c r="B62" s="270"/>
      <c r="C62" s="270"/>
      <c r="D62" s="270"/>
      <c r="E62" s="270"/>
      <c r="F62" s="270"/>
      <c r="G62" s="270"/>
      <c r="H62" s="270"/>
      <c r="I62" s="270"/>
    </row>
    <row r="63" spans="1:12" x14ac:dyDescent="0.25">
      <c r="A63" s="271" t="s">
        <v>153</v>
      </c>
      <c r="B63" s="271"/>
      <c r="C63" s="271"/>
      <c r="D63" s="272"/>
      <c r="E63" s="273" t="s">
        <v>154</v>
      </c>
      <c r="F63" s="274"/>
      <c r="G63" s="274"/>
      <c r="H63" s="274"/>
      <c r="I63" s="274"/>
    </row>
    <row r="64" spans="1:12" x14ac:dyDescent="0.25">
      <c r="A64" s="271"/>
      <c r="B64" s="271"/>
      <c r="C64" s="271"/>
      <c r="D64" s="272"/>
      <c r="E64" s="273"/>
      <c r="F64" s="274"/>
      <c r="G64" s="274"/>
      <c r="H64" s="274"/>
      <c r="I64" s="274"/>
    </row>
    <row r="65" spans="1:9" ht="34.5" customHeight="1" x14ac:dyDescent="0.25">
      <c r="A65" s="271"/>
      <c r="B65" s="271"/>
      <c r="C65" s="271"/>
      <c r="D65" s="272"/>
      <c r="E65" s="200"/>
      <c r="F65" s="201"/>
      <c r="G65" s="201"/>
      <c r="H65" s="201"/>
      <c r="I65" s="201"/>
    </row>
    <row r="66" spans="1:9" x14ac:dyDescent="0.25">
      <c r="A66" s="270" t="s">
        <v>145</v>
      </c>
      <c r="B66" s="270"/>
      <c r="C66" s="270"/>
      <c r="D66" s="270"/>
      <c r="E66" s="270"/>
      <c r="F66" s="270"/>
      <c r="G66" s="270"/>
      <c r="H66" s="270"/>
      <c r="I66" s="270"/>
    </row>
    <row r="69" spans="1:9" x14ac:dyDescent="0.25">
      <c r="F69" s="262"/>
      <c r="G69" s="262"/>
      <c r="H69" s="262"/>
      <c r="I69" s="262"/>
    </row>
  </sheetData>
  <mergeCells count="45">
    <mergeCell ref="C10:I10"/>
    <mergeCell ref="C11:I11"/>
    <mergeCell ref="B13:E13"/>
    <mergeCell ref="A5:I5"/>
    <mergeCell ref="A6:I6"/>
    <mergeCell ref="A7:I7"/>
    <mergeCell ref="B8:I8"/>
    <mergeCell ref="B9:E9"/>
    <mergeCell ref="E1:I1"/>
    <mergeCell ref="E2:I2"/>
    <mergeCell ref="A4:C4"/>
    <mergeCell ref="E4:I4"/>
    <mergeCell ref="A1:D1"/>
    <mergeCell ref="A2:D2"/>
    <mergeCell ref="B17:I17"/>
    <mergeCell ref="B38:C38"/>
    <mergeCell ref="C29:I29"/>
    <mergeCell ref="B30:F30"/>
    <mergeCell ref="B31:G31"/>
    <mergeCell ref="B32:I32"/>
    <mergeCell ref="B33:I33"/>
    <mergeCell ref="B24:E24"/>
    <mergeCell ref="A34:A35"/>
    <mergeCell ref="B34:I34"/>
    <mergeCell ref="B35:C35"/>
    <mergeCell ref="B36:C36"/>
    <mergeCell ref="B37:C37"/>
    <mergeCell ref="B55:G55"/>
    <mergeCell ref="B39:C39"/>
    <mergeCell ref="B41:I41"/>
    <mergeCell ref="B42:C42"/>
    <mergeCell ref="B43:C43"/>
    <mergeCell ref="B44:C44"/>
    <mergeCell ref="B45:C45"/>
    <mergeCell ref="B47:G47"/>
    <mergeCell ref="F69:I69"/>
    <mergeCell ref="B56:C56"/>
    <mergeCell ref="B57:C57"/>
    <mergeCell ref="B58:C58"/>
    <mergeCell ref="B59:G59"/>
    <mergeCell ref="A62:I62"/>
    <mergeCell ref="A63:D65"/>
    <mergeCell ref="E63:I64"/>
    <mergeCell ref="A66:I66"/>
    <mergeCell ref="A61:I61"/>
  </mergeCells>
  <pageMargins left="0.19685039370078741" right="0.15748031496062992" top="0.35433070866141736" bottom="0.35433070866141736" header="0.19685039370078741" footer="0.15748031496062992"/>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B27"/>
  <sheetViews>
    <sheetView tabSelected="1" topLeftCell="A5" zoomScale="85" zoomScaleNormal="85" workbookViewId="0">
      <selection activeCell="J13" sqref="J13"/>
    </sheetView>
  </sheetViews>
  <sheetFormatPr defaultRowHeight="15" x14ac:dyDescent="0.25"/>
  <cols>
    <col min="1" max="1" width="7.42578125" style="3" customWidth="1"/>
    <col min="2" max="2" width="19.7109375" style="3" customWidth="1"/>
    <col min="3" max="3" width="17.85546875" style="3" customWidth="1"/>
    <col min="4" max="4" width="18.28515625" style="3" customWidth="1"/>
    <col min="5" max="5" width="18.140625" style="3" customWidth="1"/>
    <col min="6" max="6" width="9.5703125" style="3" customWidth="1"/>
    <col min="7" max="7" width="9.7109375" style="3" customWidth="1"/>
    <col min="8" max="8" width="10.140625" style="3" customWidth="1"/>
    <col min="9" max="9" width="9.85546875" style="3" customWidth="1"/>
    <col min="10" max="10" width="10.28515625" style="3" customWidth="1"/>
    <col min="11" max="11" width="10.42578125" style="3" customWidth="1"/>
    <col min="12" max="13" width="9.140625" style="3"/>
    <col min="14" max="14" width="8.28515625" style="3" customWidth="1"/>
    <col min="15" max="15" width="9.140625" style="3"/>
    <col min="16" max="16" width="8" style="3" customWidth="1"/>
    <col min="17" max="17" width="6.85546875" style="3" customWidth="1"/>
    <col min="18" max="18" width="8.42578125" style="3" customWidth="1"/>
    <col min="19" max="19" width="13.7109375" style="3" customWidth="1"/>
    <col min="20" max="20" width="10.140625" style="3" customWidth="1"/>
    <col min="21" max="21" width="11.42578125" style="3" customWidth="1"/>
    <col min="22" max="22" width="12.5703125" style="19" customWidth="1"/>
    <col min="23" max="23" width="13.42578125" style="3" customWidth="1"/>
    <col min="24" max="24" width="11.7109375" style="3" customWidth="1"/>
    <col min="25" max="25" width="15.7109375" style="3" customWidth="1"/>
    <col min="26" max="26" width="115.5703125" style="3" customWidth="1"/>
    <col min="27" max="27" width="11.5703125" style="3" customWidth="1"/>
    <col min="28" max="28" width="76.42578125" style="3" customWidth="1"/>
    <col min="29" max="258" width="9.140625" style="3"/>
    <col min="259" max="259" width="7.42578125" style="3" customWidth="1"/>
    <col min="260" max="263" width="14" style="3" customWidth="1"/>
    <col min="264" max="265" width="8.42578125" style="3" customWidth="1"/>
    <col min="266" max="271" width="9.140625" style="3"/>
    <col min="272" max="272" width="10.140625" style="3" bestFit="1" customWidth="1"/>
    <col min="273" max="274" width="9.140625" style="3"/>
    <col min="275" max="275" width="6.85546875" style="3" customWidth="1"/>
    <col min="276" max="276" width="8.42578125" style="3" customWidth="1"/>
    <col min="277" max="283" width="14.42578125" style="3" customWidth="1"/>
    <col min="284" max="284" width="71.85546875" style="3" customWidth="1"/>
    <col min="285" max="514" width="9.140625" style="3"/>
    <col min="515" max="515" width="7.42578125" style="3" customWidth="1"/>
    <col min="516" max="519" width="14" style="3" customWidth="1"/>
    <col min="520" max="521" width="8.42578125" style="3" customWidth="1"/>
    <col min="522" max="527" width="9.140625" style="3"/>
    <col min="528" max="528" width="10.140625" style="3" bestFit="1" customWidth="1"/>
    <col min="529" max="530" width="9.140625" style="3"/>
    <col min="531" max="531" width="6.85546875" style="3" customWidth="1"/>
    <col min="532" max="532" width="8.42578125" style="3" customWidth="1"/>
    <col min="533" max="539" width="14.42578125" style="3" customWidth="1"/>
    <col min="540" max="540" width="71.85546875" style="3" customWidth="1"/>
    <col min="541" max="770" width="9.140625" style="3"/>
    <col min="771" max="771" width="7.42578125" style="3" customWidth="1"/>
    <col min="772" max="775" width="14" style="3" customWidth="1"/>
    <col min="776" max="777" width="8.42578125" style="3" customWidth="1"/>
    <col min="778" max="783" width="9.140625" style="3"/>
    <col min="784" max="784" width="10.140625" style="3" bestFit="1" customWidth="1"/>
    <col min="785" max="786" width="9.140625" style="3"/>
    <col min="787" max="787" width="6.85546875" style="3" customWidth="1"/>
    <col min="788" max="788" width="8.42578125" style="3" customWidth="1"/>
    <col min="789" max="795" width="14.42578125" style="3" customWidth="1"/>
    <col min="796" max="796" width="71.85546875" style="3" customWidth="1"/>
    <col min="797" max="1026" width="9.140625" style="3"/>
    <col min="1027" max="1027" width="7.42578125" style="3" customWidth="1"/>
    <col min="1028" max="1031" width="14" style="3" customWidth="1"/>
    <col min="1032" max="1033" width="8.42578125" style="3" customWidth="1"/>
    <col min="1034" max="1039" width="9.140625" style="3"/>
    <col min="1040" max="1040" width="10.140625" style="3" bestFit="1" customWidth="1"/>
    <col min="1041" max="1042" width="9.140625" style="3"/>
    <col min="1043" max="1043" width="6.85546875" style="3" customWidth="1"/>
    <col min="1044" max="1044" width="8.42578125" style="3" customWidth="1"/>
    <col min="1045" max="1051" width="14.42578125" style="3" customWidth="1"/>
    <col min="1052" max="1052" width="71.85546875" style="3" customWidth="1"/>
    <col min="1053" max="1282" width="9.140625" style="3"/>
    <col min="1283" max="1283" width="7.42578125" style="3" customWidth="1"/>
    <col min="1284" max="1287" width="14" style="3" customWidth="1"/>
    <col min="1288" max="1289" width="8.42578125" style="3" customWidth="1"/>
    <col min="1290" max="1295" width="9.140625" style="3"/>
    <col min="1296" max="1296" width="10.140625" style="3" bestFit="1" customWidth="1"/>
    <col min="1297" max="1298" width="9.140625" style="3"/>
    <col min="1299" max="1299" width="6.85546875" style="3" customWidth="1"/>
    <col min="1300" max="1300" width="8.42578125" style="3" customWidth="1"/>
    <col min="1301" max="1307" width="14.42578125" style="3" customWidth="1"/>
    <col min="1308" max="1308" width="71.85546875" style="3" customWidth="1"/>
    <col min="1309" max="1538" width="9.140625" style="3"/>
    <col min="1539" max="1539" width="7.42578125" style="3" customWidth="1"/>
    <col min="1540" max="1543" width="14" style="3" customWidth="1"/>
    <col min="1544" max="1545" width="8.42578125" style="3" customWidth="1"/>
    <col min="1546" max="1551" width="9.140625" style="3"/>
    <col min="1552" max="1552" width="10.140625" style="3" bestFit="1" customWidth="1"/>
    <col min="1553" max="1554" width="9.140625" style="3"/>
    <col min="1555" max="1555" width="6.85546875" style="3" customWidth="1"/>
    <col min="1556" max="1556" width="8.42578125" style="3" customWidth="1"/>
    <col min="1557" max="1563" width="14.42578125" style="3" customWidth="1"/>
    <col min="1564" max="1564" width="71.85546875" style="3" customWidth="1"/>
    <col min="1565" max="1794" width="9.140625" style="3"/>
    <col min="1795" max="1795" width="7.42578125" style="3" customWidth="1"/>
    <col min="1796" max="1799" width="14" style="3" customWidth="1"/>
    <col min="1800" max="1801" width="8.42578125" style="3" customWidth="1"/>
    <col min="1802" max="1807" width="9.140625" style="3"/>
    <col min="1808" max="1808" width="10.140625" style="3" bestFit="1" customWidth="1"/>
    <col min="1809" max="1810" width="9.140625" style="3"/>
    <col min="1811" max="1811" width="6.85546875" style="3" customWidth="1"/>
    <col min="1812" max="1812" width="8.42578125" style="3" customWidth="1"/>
    <col min="1813" max="1819" width="14.42578125" style="3" customWidth="1"/>
    <col min="1820" max="1820" width="71.85546875" style="3" customWidth="1"/>
    <col min="1821" max="2050" width="9.140625" style="3"/>
    <col min="2051" max="2051" width="7.42578125" style="3" customWidth="1"/>
    <col min="2052" max="2055" width="14" style="3" customWidth="1"/>
    <col min="2056" max="2057" width="8.42578125" style="3" customWidth="1"/>
    <col min="2058" max="2063" width="9.140625" style="3"/>
    <col min="2064" max="2064" width="10.140625" style="3" bestFit="1" customWidth="1"/>
    <col min="2065" max="2066" width="9.140625" style="3"/>
    <col min="2067" max="2067" width="6.85546875" style="3" customWidth="1"/>
    <col min="2068" max="2068" width="8.42578125" style="3" customWidth="1"/>
    <col min="2069" max="2075" width="14.42578125" style="3" customWidth="1"/>
    <col min="2076" max="2076" width="71.85546875" style="3" customWidth="1"/>
    <col min="2077" max="2306" width="9.140625" style="3"/>
    <col min="2307" max="2307" width="7.42578125" style="3" customWidth="1"/>
    <col min="2308" max="2311" width="14" style="3" customWidth="1"/>
    <col min="2312" max="2313" width="8.42578125" style="3" customWidth="1"/>
    <col min="2314" max="2319" width="9.140625" style="3"/>
    <col min="2320" max="2320" width="10.140625" style="3" bestFit="1" customWidth="1"/>
    <col min="2321" max="2322" width="9.140625" style="3"/>
    <col min="2323" max="2323" width="6.85546875" style="3" customWidth="1"/>
    <col min="2324" max="2324" width="8.42578125" style="3" customWidth="1"/>
    <col min="2325" max="2331" width="14.42578125" style="3" customWidth="1"/>
    <col min="2332" max="2332" width="71.85546875" style="3" customWidth="1"/>
    <col min="2333" max="2562" width="9.140625" style="3"/>
    <col min="2563" max="2563" width="7.42578125" style="3" customWidth="1"/>
    <col min="2564" max="2567" width="14" style="3" customWidth="1"/>
    <col min="2568" max="2569" width="8.42578125" style="3" customWidth="1"/>
    <col min="2570" max="2575" width="9.140625" style="3"/>
    <col min="2576" max="2576" width="10.140625" style="3" bestFit="1" customWidth="1"/>
    <col min="2577" max="2578" width="9.140625" style="3"/>
    <col min="2579" max="2579" width="6.85546875" style="3" customWidth="1"/>
    <col min="2580" max="2580" width="8.42578125" style="3" customWidth="1"/>
    <col min="2581" max="2587" width="14.42578125" style="3" customWidth="1"/>
    <col min="2588" max="2588" width="71.85546875" style="3" customWidth="1"/>
    <col min="2589" max="2818" width="9.140625" style="3"/>
    <col min="2819" max="2819" width="7.42578125" style="3" customWidth="1"/>
    <col min="2820" max="2823" width="14" style="3" customWidth="1"/>
    <col min="2824" max="2825" width="8.42578125" style="3" customWidth="1"/>
    <col min="2826" max="2831" width="9.140625" style="3"/>
    <col min="2832" max="2832" width="10.140625" style="3" bestFit="1" customWidth="1"/>
    <col min="2833" max="2834" width="9.140625" style="3"/>
    <col min="2835" max="2835" width="6.85546875" style="3" customWidth="1"/>
    <col min="2836" max="2836" width="8.42578125" style="3" customWidth="1"/>
    <col min="2837" max="2843" width="14.42578125" style="3" customWidth="1"/>
    <col min="2844" max="2844" width="71.85546875" style="3" customWidth="1"/>
    <col min="2845" max="3074" width="9.140625" style="3"/>
    <col min="3075" max="3075" width="7.42578125" style="3" customWidth="1"/>
    <col min="3076" max="3079" width="14" style="3" customWidth="1"/>
    <col min="3080" max="3081" width="8.42578125" style="3" customWidth="1"/>
    <col min="3082" max="3087" width="9.140625" style="3"/>
    <col min="3088" max="3088" width="10.140625" style="3" bestFit="1" customWidth="1"/>
    <col min="3089" max="3090" width="9.140625" style="3"/>
    <col min="3091" max="3091" width="6.85546875" style="3" customWidth="1"/>
    <col min="3092" max="3092" width="8.42578125" style="3" customWidth="1"/>
    <col min="3093" max="3099" width="14.42578125" style="3" customWidth="1"/>
    <col min="3100" max="3100" width="71.85546875" style="3" customWidth="1"/>
    <col min="3101" max="3330" width="9.140625" style="3"/>
    <col min="3331" max="3331" width="7.42578125" style="3" customWidth="1"/>
    <col min="3332" max="3335" width="14" style="3" customWidth="1"/>
    <col min="3336" max="3337" width="8.42578125" style="3" customWidth="1"/>
    <col min="3338" max="3343" width="9.140625" style="3"/>
    <col min="3344" max="3344" width="10.140625" style="3" bestFit="1" customWidth="1"/>
    <col min="3345" max="3346" width="9.140625" style="3"/>
    <col min="3347" max="3347" width="6.85546875" style="3" customWidth="1"/>
    <col min="3348" max="3348" width="8.42578125" style="3" customWidth="1"/>
    <col min="3349" max="3355" width="14.42578125" style="3" customWidth="1"/>
    <col min="3356" max="3356" width="71.85546875" style="3" customWidth="1"/>
    <col min="3357" max="3586" width="9.140625" style="3"/>
    <col min="3587" max="3587" width="7.42578125" style="3" customWidth="1"/>
    <col min="3588" max="3591" width="14" style="3" customWidth="1"/>
    <col min="3592" max="3593" width="8.42578125" style="3" customWidth="1"/>
    <col min="3594" max="3599" width="9.140625" style="3"/>
    <col min="3600" max="3600" width="10.140625" style="3" bestFit="1" customWidth="1"/>
    <col min="3601" max="3602" width="9.140625" style="3"/>
    <col min="3603" max="3603" width="6.85546875" style="3" customWidth="1"/>
    <col min="3604" max="3604" width="8.42578125" style="3" customWidth="1"/>
    <col min="3605" max="3611" width="14.42578125" style="3" customWidth="1"/>
    <col min="3612" max="3612" width="71.85546875" style="3" customWidth="1"/>
    <col min="3613" max="3842" width="9.140625" style="3"/>
    <col min="3843" max="3843" width="7.42578125" style="3" customWidth="1"/>
    <col min="3844" max="3847" width="14" style="3" customWidth="1"/>
    <col min="3848" max="3849" width="8.42578125" style="3" customWidth="1"/>
    <col min="3850" max="3855" width="9.140625" style="3"/>
    <col min="3856" max="3856" width="10.140625" style="3" bestFit="1" customWidth="1"/>
    <col min="3857" max="3858" width="9.140625" style="3"/>
    <col min="3859" max="3859" width="6.85546875" style="3" customWidth="1"/>
    <col min="3860" max="3860" width="8.42578125" style="3" customWidth="1"/>
    <col min="3861" max="3867" width="14.42578125" style="3" customWidth="1"/>
    <col min="3868" max="3868" width="71.85546875" style="3" customWidth="1"/>
    <col min="3869" max="4098" width="9.140625" style="3"/>
    <col min="4099" max="4099" width="7.42578125" style="3" customWidth="1"/>
    <col min="4100" max="4103" width="14" style="3" customWidth="1"/>
    <col min="4104" max="4105" width="8.42578125" style="3" customWidth="1"/>
    <col min="4106" max="4111" width="9.140625" style="3"/>
    <col min="4112" max="4112" width="10.140625" style="3" bestFit="1" customWidth="1"/>
    <col min="4113" max="4114" width="9.140625" style="3"/>
    <col min="4115" max="4115" width="6.85546875" style="3" customWidth="1"/>
    <col min="4116" max="4116" width="8.42578125" style="3" customWidth="1"/>
    <col min="4117" max="4123" width="14.42578125" style="3" customWidth="1"/>
    <col min="4124" max="4124" width="71.85546875" style="3" customWidth="1"/>
    <col min="4125" max="4354" width="9.140625" style="3"/>
    <col min="4355" max="4355" width="7.42578125" style="3" customWidth="1"/>
    <col min="4356" max="4359" width="14" style="3" customWidth="1"/>
    <col min="4360" max="4361" width="8.42578125" style="3" customWidth="1"/>
    <col min="4362" max="4367" width="9.140625" style="3"/>
    <col min="4368" max="4368" width="10.140625" style="3" bestFit="1" customWidth="1"/>
    <col min="4369" max="4370" width="9.140625" style="3"/>
    <col min="4371" max="4371" width="6.85546875" style="3" customWidth="1"/>
    <col min="4372" max="4372" width="8.42578125" style="3" customWidth="1"/>
    <col min="4373" max="4379" width="14.42578125" style="3" customWidth="1"/>
    <col min="4380" max="4380" width="71.85546875" style="3" customWidth="1"/>
    <col min="4381" max="4610" width="9.140625" style="3"/>
    <col min="4611" max="4611" width="7.42578125" style="3" customWidth="1"/>
    <col min="4612" max="4615" width="14" style="3" customWidth="1"/>
    <col min="4616" max="4617" width="8.42578125" style="3" customWidth="1"/>
    <col min="4618" max="4623" width="9.140625" style="3"/>
    <col min="4624" max="4624" width="10.140625" style="3" bestFit="1" customWidth="1"/>
    <col min="4625" max="4626" width="9.140625" style="3"/>
    <col min="4627" max="4627" width="6.85546875" style="3" customWidth="1"/>
    <col min="4628" max="4628" width="8.42578125" style="3" customWidth="1"/>
    <col min="4629" max="4635" width="14.42578125" style="3" customWidth="1"/>
    <col min="4636" max="4636" width="71.85546875" style="3" customWidth="1"/>
    <col min="4637" max="4866" width="9.140625" style="3"/>
    <col min="4867" max="4867" width="7.42578125" style="3" customWidth="1"/>
    <col min="4868" max="4871" width="14" style="3" customWidth="1"/>
    <col min="4872" max="4873" width="8.42578125" style="3" customWidth="1"/>
    <col min="4874" max="4879" width="9.140625" style="3"/>
    <col min="4880" max="4880" width="10.140625" style="3" bestFit="1" customWidth="1"/>
    <col min="4881" max="4882" width="9.140625" style="3"/>
    <col min="4883" max="4883" width="6.85546875" style="3" customWidth="1"/>
    <col min="4884" max="4884" width="8.42578125" style="3" customWidth="1"/>
    <col min="4885" max="4891" width="14.42578125" style="3" customWidth="1"/>
    <col min="4892" max="4892" width="71.85546875" style="3" customWidth="1"/>
    <col min="4893" max="5122" width="9.140625" style="3"/>
    <col min="5123" max="5123" width="7.42578125" style="3" customWidth="1"/>
    <col min="5124" max="5127" width="14" style="3" customWidth="1"/>
    <col min="5128" max="5129" width="8.42578125" style="3" customWidth="1"/>
    <col min="5130" max="5135" width="9.140625" style="3"/>
    <col min="5136" max="5136" width="10.140625" style="3" bestFit="1" customWidth="1"/>
    <col min="5137" max="5138" width="9.140625" style="3"/>
    <col min="5139" max="5139" width="6.85546875" style="3" customWidth="1"/>
    <col min="5140" max="5140" width="8.42578125" style="3" customWidth="1"/>
    <col min="5141" max="5147" width="14.42578125" style="3" customWidth="1"/>
    <col min="5148" max="5148" width="71.85546875" style="3" customWidth="1"/>
    <col min="5149" max="5378" width="9.140625" style="3"/>
    <col min="5379" max="5379" width="7.42578125" style="3" customWidth="1"/>
    <col min="5380" max="5383" width="14" style="3" customWidth="1"/>
    <col min="5384" max="5385" width="8.42578125" style="3" customWidth="1"/>
    <col min="5386" max="5391" width="9.140625" style="3"/>
    <col min="5392" max="5392" width="10.140625" style="3" bestFit="1" customWidth="1"/>
    <col min="5393" max="5394" width="9.140625" style="3"/>
    <col min="5395" max="5395" width="6.85546875" style="3" customWidth="1"/>
    <col min="5396" max="5396" width="8.42578125" style="3" customWidth="1"/>
    <col min="5397" max="5403" width="14.42578125" style="3" customWidth="1"/>
    <col min="5404" max="5404" width="71.85546875" style="3" customWidth="1"/>
    <col min="5405" max="5634" width="9.140625" style="3"/>
    <col min="5635" max="5635" width="7.42578125" style="3" customWidth="1"/>
    <col min="5636" max="5639" width="14" style="3" customWidth="1"/>
    <col min="5640" max="5641" width="8.42578125" style="3" customWidth="1"/>
    <col min="5642" max="5647" width="9.140625" style="3"/>
    <col min="5648" max="5648" width="10.140625" style="3" bestFit="1" customWidth="1"/>
    <col min="5649" max="5650" width="9.140625" style="3"/>
    <col min="5651" max="5651" width="6.85546875" style="3" customWidth="1"/>
    <col min="5652" max="5652" width="8.42578125" style="3" customWidth="1"/>
    <col min="5653" max="5659" width="14.42578125" style="3" customWidth="1"/>
    <col min="5660" max="5660" width="71.85546875" style="3" customWidth="1"/>
    <col min="5661" max="5890" width="9.140625" style="3"/>
    <col min="5891" max="5891" width="7.42578125" style="3" customWidth="1"/>
    <col min="5892" max="5895" width="14" style="3" customWidth="1"/>
    <col min="5896" max="5897" width="8.42578125" style="3" customWidth="1"/>
    <col min="5898" max="5903" width="9.140625" style="3"/>
    <col min="5904" max="5904" width="10.140625" style="3" bestFit="1" customWidth="1"/>
    <col min="5905" max="5906" width="9.140625" style="3"/>
    <col min="5907" max="5907" width="6.85546875" style="3" customWidth="1"/>
    <col min="5908" max="5908" width="8.42578125" style="3" customWidth="1"/>
    <col min="5909" max="5915" width="14.42578125" style="3" customWidth="1"/>
    <col min="5916" max="5916" width="71.85546875" style="3" customWidth="1"/>
    <col min="5917" max="6146" width="9.140625" style="3"/>
    <col min="6147" max="6147" width="7.42578125" style="3" customWidth="1"/>
    <col min="6148" max="6151" width="14" style="3" customWidth="1"/>
    <col min="6152" max="6153" width="8.42578125" style="3" customWidth="1"/>
    <col min="6154" max="6159" width="9.140625" style="3"/>
    <col min="6160" max="6160" width="10.140625" style="3" bestFit="1" customWidth="1"/>
    <col min="6161" max="6162" width="9.140625" style="3"/>
    <col min="6163" max="6163" width="6.85546875" style="3" customWidth="1"/>
    <col min="6164" max="6164" width="8.42578125" style="3" customWidth="1"/>
    <col min="6165" max="6171" width="14.42578125" style="3" customWidth="1"/>
    <col min="6172" max="6172" width="71.85546875" style="3" customWidth="1"/>
    <col min="6173" max="6402" width="9.140625" style="3"/>
    <col min="6403" max="6403" width="7.42578125" style="3" customWidth="1"/>
    <col min="6404" max="6407" width="14" style="3" customWidth="1"/>
    <col min="6408" max="6409" width="8.42578125" style="3" customWidth="1"/>
    <col min="6410" max="6415" width="9.140625" style="3"/>
    <col min="6416" max="6416" width="10.140625" style="3" bestFit="1" customWidth="1"/>
    <col min="6417" max="6418" width="9.140625" style="3"/>
    <col min="6419" max="6419" width="6.85546875" style="3" customWidth="1"/>
    <col min="6420" max="6420" width="8.42578125" style="3" customWidth="1"/>
    <col min="6421" max="6427" width="14.42578125" style="3" customWidth="1"/>
    <col min="6428" max="6428" width="71.85546875" style="3" customWidth="1"/>
    <col min="6429" max="6658" width="9.140625" style="3"/>
    <col min="6659" max="6659" width="7.42578125" style="3" customWidth="1"/>
    <col min="6660" max="6663" width="14" style="3" customWidth="1"/>
    <col min="6664" max="6665" width="8.42578125" style="3" customWidth="1"/>
    <col min="6666" max="6671" width="9.140625" style="3"/>
    <col min="6672" max="6672" width="10.140625" style="3" bestFit="1" customWidth="1"/>
    <col min="6673" max="6674" width="9.140625" style="3"/>
    <col min="6675" max="6675" width="6.85546875" style="3" customWidth="1"/>
    <col min="6676" max="6676" width="8.42578125" style="3" customWidth="1"/>
    <col min="6677" max="6683" width="14.42578125" style="3" customWidth="1"/>
    <col min="6684" max="6684" width="71.85546875" style="3" customWidth="1"/>
    <col min="6685" max="6914" width="9.140625" style="3"/>
    <col min="6915" max="6915" width="7.42578125" style="3" customWidth="1"/>
    <col min="6916" max="6919" width="14" style="3" customWidth="1"/>
    <col min="6920" max="6921" width="8.42578125" style="3" customWidth="1"/>
    <col min="6922" max="6927" width="9.140625" style="3"/>
    <col min="6928" max="6928" width="10.140625" style="3" bestFit="1" customWidth="1"/>
    <col min="6929" max="6930" width="9.140625" style="3"/>
    <col min="6931" max="6931" width="6.85546875" style="3" customWidth="1"/>
    <col min="6932" max="6932" width="8.42578125" style="3" customWidth="1"/>
    <col min="6933" max="6939" width="14.42578125" style="3" customWidth="1"/>
    <col min="6940" max="6940" width="71.85546875" style="3" customWidth="1"/>
    <col min="6941" max="7170" width="9.140625" style="3"/>
    <col min="7171" max="7171" width="7.42578125" style="3" customWidth="1"/>
    <col min="7172" max="7175" width="14" style="3" customWidth="1"/>
    <col min="7176" max="7177" width="8.42578125" style="3" customWidth="1"/>
    <col min="7178" max="7183" width="9.140625" style="3"/>
    <col min="7184" max="7184" width="10.140625" style="3" bestFit="1" customWidth="1"/>
    <col min="7185" max="7186" width="9.140625" style="3"/>
    <col min="7187" max="7187" width="6.85546875" style="3" customWidth="1"/>
    <col min="7188" max="7188" width="8.42578125" style="3" customWidth="1"/>
    <col min="7189" max="7195" width="14.42578125" style="3" customWidth="1"/>
    <col min="7196" max="7196" width="71.85546875" style="3" customWidth="1"/>
    <col min="7197" max="7426" width="9.140625" style="3"/>
    <col min="7427" max="7427" width="7.42578125" style="3" customWidth="1"/>
    <col min="7428" max="7431" width="14" style="3" customWidth="1"/>
    <col min="7432" max="7433" width="8.42578125" style="3" customWidth="1"/>
    <col min="7434" max="7439" width="9.140625" style="3"/>
    <col min="7440" max="7440" width="10.140625" style="3" bestFit="1" customWidth="1"/>
    <col min="7441" max="7442" width="9.140625" style="3"/>
    <col min="7443" max="7443" width="6.85546875" style="3" customWidth="1"/>
    <col min="7444" max="7444" width="8.42578125" style="3" customWidth="1"/>
    <col min="7445" max="7451" width="14.42578125" style="3" customWidth="1"/>
    <col min="7452" max="7452" width="71.85546875" style="3" customWidth="1"/>
    <col min="7453" max="7682" width="9.140625" style="3"/>
    <col min="7683" max="7683" width="7.42578125" style="3" customWidth="1"/>
    <col min="7684" max="7687" width="14" style="3" customWidth="1"/>
    <col min="7688" max="7689" width="8.42578125" style="3" customWidth="1"/>
    <col min="7690" max="7695" width="9.140625" style="3"/>
    <col min="7696" max="7696" width="10.140625" style="3" bestFit="1" customWidth="1"/>
    <col min="7697" max="7698" width="9.140625" style="3"/>
    <col min="7699" max="7699" width="6.85546875" style="3" customWidth="1"/>
    <col min="7700" max="7700" width="8.42578125" style="3" customWidth="1"/>
    <col min="7701" max="7707" width="14.42578125" style="3" customWidth="1"/>
    <col min="7708" max="7708" width="71.85546875" style="3" customWidth="1"/>
    <col min="7709" max="7938" width="9.140625" style="3"/>
    <col min="7939" max="7939" width="7.42578125" style="3" customWidth="1"/>
    <col min="7940" max="7943" width="14" style="3" customWidth="1"/>
    <col min="7944" max="7945" width="8.42578125" style="3" customWidth="1"/>
    <col min="7946" max="7951" width="9.140625" style="3"/>
    <col min="7952" max="7952" width="10.140625" style="3" bestFit="1" customWidth="1"/>
    <col min="7953" max="7954" width="9.140625" style="3"/>
    <col min="7955" max="7955" width="6.85546875" style="3" customWidth="1"/>
    <col min="7956" max="7956" width="8.42578125" style="3" customWidth="1"/>
    <col min="7957" max="7963" width="14.42578125" style="3" customWidth="1"/>
    <col min="7964" max="7964" width="71.85546875" style="3" customWidth="1"/>
    <col min="7965" max="8194" width="9.140625" style="3"/>
    <col min="8195" max="8195" width="7.42578125" style="3" customWidth="1"/>
    <col min="8196" max="8199" width="14" style="3" customWidth="1"/>
    <col min="8200" max="8201" width="8.42578125" style="3" customWidth="1"/>
    <col min="8202" max="8207" width="9.140625" style="3"/>
    <col min="8208" max="8208" width="10.140625" style="3" bestFit="1" customWidth="1"/>
    <col min="8209" max="8210" width="9.140625" style="3"/>
    <col min="8211" max="8211" width="6.85546875" style="3" customWidth="1"/>
    <col min="8212" max="8212" width="8.42578125" style="3" customWidth="1"/>
    <col min="8213" max="8219" width="14.42578125" style="3" customWidth="1"/>
    <col min="8220" max="8220" width="71.85546875" style="3" customWidth="1"/>
    <col min="8221" max="8450" width="9.140625" style="3"/>
    <col min="8451" max="8451" width="7.42578125" style="3" customWidth="1"/>
    <col min="8452" max="8455" width="14" style="3" customWidth="1"/>
    <col min="8456" max="8457" width="8.42578125" style="3" customWidth="1"/>
    <col min="8458" max="8463" width="9.140625" style="3"/>
    <col min="8464" max="8464" width="10.140625" style="3" bestFit="1" customWidth="1"/>
    <col min="8465" max="8466" width="9.140625" style="3"/>
    <col min="8467" max="8467" width="6.85546875" style="3" customWidth="1"/>
    <col min="8468" max="8468" width="8.42578125" style="3" customWidth="1"/>
    <col min="8469" max="8475" width="14.42578125" style="3" customWidth="1"/>
    <col min="8476" max="8476" width="71.85546875" style="3" customWidth="1"/>
    <col min="8477" max="8706" width="9.140625" style="3"/>
    <col min="8707" max="8707" width="7.42578125" style="3" customWidth="1"/>
    <col min="8708" max="8711" width="14" style="3" customWidth="1"/>
    <col min="8712" max="8713" width="8.42578125" style="3" customWidth="1"/>
    <col min="8714" max="8719" width="9.140625" style="3"/>
    <col min="8720" max="8720" width="10.140625" style="3" bestFit="1" customWidth="1"/>
    <col min="8721" max="8722" width="9.140625" style="3"/>
    <col min="8723" max="8723" width="6.85546875" style="3" customWidth="1"/>
    <col min="8724" max="8724" width="8.42578125" style="3" customWidth="1"/>
    <col min="8725" max="8731" width="14.42578125" style="3" customWidth="1"/>
    <col min="8732" max="8732" width="71.85546875" style="3" customWidth="1"/>
    <col min="8733" max="8962" width="9.140625" style="3"/>
    <col min="8963" max="8963" width="7.42578125" style="3" customWidth="1"/>
    <col min="8964" max="8967" width="14" style="3" customWidth="1"/>
    <col min="8968" max="8969" width="8.42578125" style="3" customWidth="1"/>
    <col min="8970" max="8975" width="9.140625" style="3"/>
    <col min="8976" max="8976" width="10.140625" style="3" bestFit="1" customWidth="1"/>
    <col min="8977" max="8978" width="9.140625" style="3"/>
    <col min="8979" max="8979" width="6.85546875" style="3" customWidth="1"/>
    <col min="8980" max="8980" width="8.42578125" style="3" customWidth="1"/>
    <col min="8981" max="8987" width="14.42578125" style="3" customWidth="1"/>
    <col min="8988" max="8988" width="71.85546875" style="3" customWidth="1"/>
    <col min="8989" max="9218" width="9.140625" style="3"/>
    <col min="9219" max="9219" width="7.42578125" style="3" customWidth="1"/>
    <col min="9220" max="9223" width="14" style="3" customWidth="1"/>
    <col min="9224" max="9225" width="8.42578125" style="3" customWidth="1"/>
    <col min="9226" max="9231" width="9.140625" style="3"/>
    <col min="9232" max="9232" width="10.140625" style="3" bestFit="1" customWidth="1"/>
    <col min="9233" max="9234" width="9.140625" style="3"/>
    <col min="9235" max="9235" width="6.85546875" style="3" customWidth="1"/>
    <col min="9236" max="9236" width="8.42578125" style="3" customWidth="1"/>
    <col min="9237" max="9243" width="14.42578125" style="3" customWidth="1"/>
    <col min="9244" max="9244" width="71.85546875" style="3" customWidth="1"/>
    <col min="9245" max="9474" width="9.140625" style="3"/>
    <col min="9475" max="9475" width="7.42578125" style="3" customWidth="1"/>
    <col min="9476" max="9479" width="14" style="3" customWidth="1"/>
    <col min="9480" max="9481" width="8.42578125" style="3" customWidth="1"/>
    <col min="9482" max="9487" width="9.140625" style="3"/>
    <col min="9488" max="9488" width="10.140625" style="3" bestFit="1" customWidth="1"/>
    <col min="9489" max="9490" width="9.140625" style="3"/>
    <col min="9491" max="9491" width="6.85546875" style="3" customWidth="1"/>
    <col min="9492" max="9492" width="8.42578125" style="3" customWidth="1"/>
    <col min="9493" max="9499" width="14.42578125" style="3" customWidth="1"/>
    <col min="9500" max="9500" width="71.85546875" style="3" customWidth="1"/>
    <col min="9501" max="9730" width="9.140625" style="3"/>
    <col min="9731" max="9731" width="7.42578125" style="3" customWidth="1"/>
    <col min="9732" max="9735" width="14" style="3" customWidth="1"/>
    <col min="9736" max="9737" width="8.42578125" style="3" customWidth="1"/>
    <col min="9738" max="9743" width="9.140625" style="3"/>
    <col min="9744" max="9744" width="10.140625" style="3" bestFit="1" customWidth="1"/>
    <col min="9745" max="9746" width="9.140625" style="3"/>
    <col min="9747" max="9747" width="6.85546875" style="3" customWidth="1"/>
    <col min="9748" max="9748" width="8.42578125" style="3" customWidth="1"/>
    <col min="9749" max="9755" width="14.42578125" style="3" customWidth="1"/>
    <col min="9756" max="9756" width="71.85546875" style="3" customWidth="1"/>
    <col min="9757" max="9986" width="9.140625" style="3"/>
    <col min="9987" max="9987" width="7.42578125" style="3" customWidth="1"/>
    <col min="9988" max="9991" width="14" style="3" customWidth="1"/>
    <col min="9992" max="9993" width="8.42578125" style="3" customWidth="1"/>
    <col min="9994" max="9999" width="9.140625" style="3"/>
    <col min="10000" max="10000" width="10.140625" style="3" bestFit="1" customWidth="1"/>
    <col min="10001" max="10002" width="9.140625" style="3"/>
    <col min="10003" max="10003" width="6.85546875" style="3" customWidth="1"/>
    <col min="10004" max="10004" width="8.42578125" style="3" customWidth="1"/>
    <col min="10005" max="10011" width="14.42578125" style="3" customWidth="1"/>
    <col min="10012" max="10012" width="71.85546875" style="3" customWidth="1"/>
    <col min="10013" max="10242" width="9.140625" style="3"/>
    <col min="10243" max="10243" width="7.42578125" style="3" customWidth="1"/>
    <col min="10244" max="10247" width="14" style="3" customWidth="1"/>
    <col min="10248" max="10249" width="8.42578125" style="3" customWidth="1"/>
    <col min="10250" max="10255" width="9.140625" style="3"/>
    <col min="10256" max="10256" width="10.140625" style="3" bestFit="1" customWidth="1"/>
    <col min="10257" max="10258" width="9.140625" style="3"/>
    <col min="10259" max="10259" width="6.85546875" style="3" customWidth="1"/>
    <col min="10260" max="10260" width="8.42578125" style="3" customWidth="1"/>
    <col min="10261" max="10267" width="14.42578125" style="3" customWidth="1"/>
    <col min="10268" max="10268" width="71.85546875" style="3" customWidth="1"/>
    <col min="10269" max="10498" width="9.140625" style="3"/>
    <col min="10499" max="10499" width="7.42578125" style="3" customWidth="1"/>
    <col min="10500" max="10503" width="14" style="3" customWidth="1"/>
    <col min="10504" max="10505" width="8.42578125" style="3" customWidth="1"/>
    <col min="10506" max="10511" width="9.140625" style="3"/>
    <col min="10512" max="10512" width="10.140625" style="3" bestFit="1" customWidth="1"/>
    <col min="10513" max="10514" width="9.140625" style="3"/>
    <col min="10515" max="10515" width="6.85546875" style="3" customWidth="1"/>
    <col min="10516" max="10516" width="8.42578125" style="3" customWidth="1"/>
    <col min="10517" max="10523" width="14.42578125" style="3" customWidth="1"/>
    <col min="10524" max="10524" width="71.85546875" style="3" customWidth="1"/>
    <col min="10525" max="10754" width="9.140625" style="3"/>
    <col min="10755" max="10755" width="7.42578125" style="3" customWidth="1"/>
    <col min="10756" max="10759" width="14" style="3" customWidth="1"/>
    <col min="10760" max="10761" width="8.42578125" style="3" customWidth="1"/>
    <col min="10762" max="10767" width="9.140625" style="3"/>
    <col min="10768" max="10768" width="10.140625" style="3" bestFit="1" customWidth="1"/>
    <col min="10769" max="10770" width="9.140625" style="3"/>
    <col min="10771" max="10771" width="6.85546875" style="3" customWidth="1"/>
    <col min="10772" max="10772" width="8.42578125" style="3" customWidth="1"/>
    <col min="10773" max="10779" width="14.42578125" style="3" customWidth="1"/>
    <col min="10780" max="10780" width="71.85546875" style="3" customWidth="1"/>
    <col min="10781" max="11010" width="9.140625" style="3"/>
    <col min="11011" max="11011" width="7.42578125" style="3" customWidth="1"/>
    <col min="11012" max="11015" width="14" style="3" customWidth="1"/>
    <col min="11016" max="11017" width="8.42578125" style="3" customWidth="1"/>
    <col min="11018" max="11023" width="9.140625" style="3"/>
    <col min="11024" max="11024" width="10.140625" style="3" bestFit="1" customWidth="1"/>
    <col min="11025" max="11026" width="9.140625" style="3"/>
    <col min="11027" max="11027" width="6.85546875" style="3" customWidth="1"/>
    <col min="11028" max="11028" width="8.42578125" style="3" customWidth="1"/>
    <col min="11029" max="11035" width="14.42578125" style="3" customWidth="1"/>
    <col min="11036" max="11036" width="71.85546875" style="3" customWidth="1"/>
    <col min="11037" max="11266" width="9.140625" style="3"/>
    <col min="11267" max="11267" width="7.42578125" style="3" customWidth="1"/>
    <col min="11268" max="11271" width="14" style="3" customWidth="1"/>
    <col min="11272" max="11273" width="8.42578125" style="3" customWidth="1"/>
    <col min="11274" max="11279" width="9.140625" style="3"/>
    <col min="11280" max="11280" width="10.140625" style="3" bestFit="1" customWidth="1"/>
    <col min="11281" max="11282" width="9.140625" style="3"/>
    <col min="11283" max="11283" width="6.85546875" style="3" customWidth="1"/>
    <col min="11284" max="11284" width="8.42578125" style="3" customWidth="1"/>
    <col min="11285" max="11291" width="14.42578125" style="3" customWidth="1"/>
    <col min="11292" max="11292" width="71.85546875" style="3" customWidth="1"/>
    <col min="11293" max="11522" width="9.140625" style="3"/>
    <col min="11523" max="11523" width="7.42578125" style="3" customWidth="1"/>
    <col min="11524" max="11527" width="14" style="3" customWidth="1"/>
    <col min="11528" max="11529" width="8.42578125" style="3" customWidth="1"/>
    <col min="11530" max="11535" width="9.140625" style="3"/>
    <col min="11536" max="11536" width="10.140625" style="3" bestFit="1" customWidth="1"/>
    <col min="11537" max="11538" width="9.140625" style="3"/>
    <col min="11539" max="11539" width="6.85546875" style="3" customWidth="1"/>
    <col min="11540" max="11540" width="8.42578125" style="3" customWidth="1"/>
    <col min="11541" max="11547" width="14.42578125" style="3" customWidth="1"/>
    <col min="11548" max="11548" width="71.85546875" style="3" customWidth="1"/>
    <col min="11549" max="11778" width="9.140625" style="3"/>
    <col min="11779" max="11779" width="7.42578125" style="3" customWidth="1"/>
    <col min="11780" max="11783" width="14" style="3" customWidth="1"/>
    <col min="11784" max="11785" width="8.42578125" style="3" customWidth="1"/>
    <col min="11786" max="11791" width="9.140625" style="3"/>
    <col min="11792" max="11792" width="10.140625" style="3" bestFit="1" customWidth="1"/>
    <col min="11793" max="11794" width="9.140625" style="3"/>
    <col min="11795" max="11795" width="6.85546875" style="3" customWidth="1"/>
    <col min="11796" max="11796" width="8.42578125" style="3" customWidth="1"/>
    <col min="11797" max="11803" width="14.42578125" style="3" customWidth="1"/>
    <col min="11804" max="11804" width="71.85546875" style="3" customWidth="1"/>
    <col min="11805" max="12034" width="9.140625" style="3"/>
    <col min="12035" max="12035" width="7.42578125" style="3" customWidth="1"/>
    <col min="12036" max="12039" width="14" style="3" customWidth="1"/>
    <col min="12040" max="12041" width="8.42578125" style="3" customWidth="1"/>
    <col min="12042" max="12047" width="9.140625" style="3"/>
    <col min="12048" max="12048" width="10.140625" style="3" bestFit="1" customWidth="1"/>
    <col min="12049" max="12050" width="9.140625" style="3"/>
    <col min="12051" max="12051" width="6.85546875" style="3" customWidth="1"/>
    <col min="12052" max="12052" width="8.42578125" style="3" customWidth="1"/>
    <col min="12053" max="12059" width="14.42578125" style="3" customWidth="1"/>
    <col min="12060" max="12060" width="71.85546875" style="3" customWidth="1"/>
    <col min="12061" max="12290" width="9.140625" style="3"/>
    <col min="12291" max="12291" width="7.42578125" style="3" customWidth="1"/>
    <col min="12292" max="12295" width="14" style="3" customWidth="1"/>
    <col min="12296" max="12297" width="8.42578125" style="3" customWidth="1"/>
    <col min="12298" max="12303" width="9.140625" style="3"/>
    <col min="12304" max="12304" width="10.140625" style="3" bestFit="1" customWidth="1"/>
    <col min="12305" max="12306" width="9.140625" style="3"/>
    <col min="12307" max="12307" width="6.85546875" style="3" customWidth="1"/>
    <col min="12308" max="12308" width="8.42578125" style="3" customWidth="1"/>
    <col min="12309" max="12315" width="14.42578125" style="3" customWidth="1"/>
    <col min="12316" max="12316" width="71.85546875" style="3" customWidth="1"/>
    <col min="12317" max="12546" width="9.140625" style="3"/>
    <col min="12547" max="12547" width="7.42578125" style="3" customWidth="1"/>
    <col min="12548" max="12551" width="14" style="3" customWidth="1"/>
    <col min="12552" max="12553" width="8.42578125" style="3" customWidth="1"/>
    <col min="12554" max="12559" width="9.140625" style="3"/>
    <col min="12560" max="12560" width="10.140625" style="3" bestFit="1" customWidth="1"/>
    <col min="12561" max="12562" width="9.140625" style="3"/>
    <col min="12563" max="12563" width="6.85546875" style="3" customWidth="1"/>
    <col min="12564" max="12564" width="8.42578125" style="3" customWidth="1"/>
    <col min="12565" max="12571" width="14.42578125" style="3" customWidth="1"/>
    <col min="12572" max="12572" width="71.85546875" style="3" customWidth="1"/>
    <col min="12573" max="12802" width="9.140625" style="3"/>
    <col min="12803" max="12803" width="7.42578125" style="3" customWidth="1"/>
    <col min="12804" max="12807" width="14" style="3" customWidth="1"/>
    <col min="12808" max="12809" width="8.42578125" style="3" customWidth="1"/>
    <col min="12810" max="12815" width="9.140625" style="3"/>
    <col min="12816" max="12816" width="10.140625" style="3" bestFit="1" customWidth="1"/>
    <col min="12817" max="12818" width="9.140625" style="3"/>
    <col min="12819" max="12819" width="6.85546875" style="3" customWidth="1"/>
    <col min="12820" max="12820" width="8.42578125" style="3" customWidth="1"/>
    <col min="12821" max="12827" width="14.42578125" style="3" customWidth="1"/>
    <col min="12828" max="12828" width="71.85546875" style="3" customWidth="1"/>
    <col min="12829" max="13058" width="9.140625" style="3"/>
    <col min="13059" max="13059" width="7.42578125" style="3" customWidth="1"/>
    <col min="13060" max="13063" width="14" style="3" customWidth="1"/>
    <col min="13064" max="13065" width="8.42578125" style="3" customWidth="1"/>
    <col min="13066" max="13071" width="9.140625" style="3"/>
    <col min="13072" max="13072" width="10.140625" style="3" bestFit="1" customWidth="1"/>
    <col min="13073" max="13074" width="9.140625" style="3"/>
    <col min="13075" max="13075" width="6.85546875" style="3" customWidth="1"/>
    <col min="13076" max="13076" width="8.42578125" style="3" customWidth="1"/>
    <col min="13077" max="13083" width="14.42578125" style="3" customWidth="1"/>
    <col min="13084" max="13084" width="71.85546875" style="3" customWidth="1"/>
    <col min="13085" max="13314" width="9.140625" style="3"/>
    <col min="13315" max="13315" width="7.42578125" style="3" customWidth="1"/>
    <col min="13316" max="13319" width="14" style="3" customWidth="1"/>
    <col min="13320" max="13321" width="8.42578125" style="3" customWidth="1"/>
    <col min="13322" max="13327" width="9.140625" style="3"/>
    <col min="13328" max="13328" width="10.140625" style="3" bestFit="1" customWidth="1"/>
    <col min="13329" max="13330" width="9.140625" style="3"/>
    <col min="13331" max="13331" width="6.85546875" style="3" customWidth="1"/>
    <col min="13332" max="13332" width="8.42578125" style="3" customWidth="1"/>
    <col min="13333" max="13339" width="14.42578125" style="3" customWidth="1"/>
    <col min="13340" max="13340" width="71.85546875" style="3" customWidth="1"/>
    <col min="13341" max="13570" width="9.140625" style="3"/>
    <col min="13571" max="13571" width="7.42578125" style="3" customWidth="1"/>
    <col min="13572" max="13575" width="14" style="3" customWidth="1"/>
    <col min="13576" max="13577" width="8.42578125" style="3" customWidth="1"/>
    <col min="13578" max="13583" width="9.140625" style="3"/>
    <col min="13584" max="13584" width="10.140625" style="3" bestFit="1" customWidth="1"/>
    <col min="13585" max="13586" width="9.140625" style="3"/>
    <col min="13587" max="13587" width="6.85546875" style="3" customWidth="1"/>
    <col min="13588" max="13588" width="8.42578125" style="3" customWidth="1"/>
    <col min="13589" max="13595" width="14.42578125" style="3" customWidth="1"/>
    <col min="13596" max="13596" width="71.85546875" style="3" customWidth="1"/>
    <col min="13597" max="13826" width="9.140625" style="3"/>
    <col min="13827" max="13827" width="7.42578125" style="3" customWidth="1"/>
    <col min="13828" max="13831" width="14" style="3" customWidth="1"/>
    <col min="13832" max="13833" width="8.42578125" style="3" customWidth="1"/>
    <col min="13834" max="13839" width="9.140625" style="3"/>
    <col min="13840" max="13840" width="10.140625" style="3" bestFit="1" customWidth="1"/>
    <col min="13841" max="13842" width="9.140625" style="3"/>
    <col min="13843" max="13843" width="6.85546875" style="3" customWidth="1"/>
    <col min="13844" max="13844" width="8.42578125" style="3" customWidth="1"/>
    <col min="13845" max="13851" width="14.42578125" style="3" customWidth="1"/>
    <col min="13852" max="13852" width="71.85546875" style="3" customWidth="1"/>
    <col min="13853" max="14082" width="9.140625" style="3"/>
    <col min="14083" max="14083" width="7.42578125" style="3" customWidth="1"/>
    <col min="14084" max="14087" width="14" style="3" customWidth="1"/>
    <col min="14088" max="14089" width="8.42578125" style="3" customWidth="1"/>
    <col min="14090" max="14095" width="9.140625" style="3"/>
    <col min="14096" max="14096" width="10.140625" style="3" bestFit="1" customWidth="1"/>
    <col min="14097" max="14098" width="9.140625" style="3"/>
    <col min="14099" max="14099" width="6.85546875" style="3" customWidth="1"/>
    <col min="14100" max="14100" width="8.42578125" style="3" customWidth="1"/>
    <col min="14101" max="14107" width="14.42578125" style="3" customWidth="1"/>
    <col min="14108" max="14108" width="71.85546875" style="3" customWidth="1"/>
    <col min="14109" max="14338" width="9.140625" style="3"/>
    <col min="14339" max="14339" width="7.42578125" style="3" customWidth="1"/>
    <col min="14340" max="14343" width="14" style="3" customWidth="1"/>
    <col min="14344" max="14345" width="8.42578125" style="3" customWidth="1"/>
    <col min="14346" max="14351" width="9.140625" style="3"/>
    <col min="14352" max="14352" width="10.140625" style="3" bestFit="1" customWidth="1"/>
    <col min="14353" max="14354" width="9.140625" style="3"/>
    <col min="14355" max="14355" width="6.85546875" style="3" customWidth="1"/>
    <col min="14356" max="14356" width="8.42578125" style="3" customWidth="1"/>
    <col min="14357" max="14363" width="14.42578125" style="3" customWidth="1"/>
    <col min="14364" max="14364" width="71.85546875" style="3" customWidth="1"/>
    <col min="14365" max="14594" width="9.140625" style="3"/>
    <col min="14595" max="14595" width="7.42578125" style="3" customWidth="1"/>
    <col min="14596" max="14599" width="14" style="3" customWidth="1"/>
    <col min="14600" max="14601" width="8.42578125" style="3" customWidth="1"/>
    <col min="14602" max="14607" width="9.140625" style="3"/>
    <col min="14608" max="14608" width="10.140625" style="3" bestFit="1" customWidth="1"/>
    <col min="14609" max="14610" width="9.140625" style="3"/>
    <col min="14611" max="14611" width="6.85546875" style="3" customWidth="1"/>
    <col min="14612" max="14612" width="8.42578125" style="3" customWidth="1"/>
    <col min="14613" max="14619" width="14.42578125" style="3" customWidth="1"/>
    <col min="14620" max="14620" width="71.85546875" style="3" customWidth="1"/>
    <col min="14621" max="14850" width="9.140625" style="3"/>
    <col min="14851" max="14851" width="7.42578125" style="3" customWidth="1"/>
    <col min="14852" max="14855" width="14" style="3" customWidth="1"/>
    <col min="14856" max="14857" width="8.42578125" style="3" customWidth="1"/>
    <col min="14858" max="14863" width="9.140625" style="3"/>
    <col min="14864" max="14864" width="10.140625" style="3" bestFit="1" customWidth="1"/>
    <col min="14865" max="14866" width="9.140625" style="3"/>
    <col min="14867" max="14867" width="6.85546875" style="3" customWidth="1"/>
    <col min="14868" max="14868" width="8.42578125" style="3" customWidth="1"/>
    <col min="14869" max="14875" width="14.42578125" style="3" customWidth="1"/>
    <col min="14876" max="14876" width="71.85546875" style="3" customWidth="1"/>
    <col min="14877" max="15106" width="9.140625" style="3"/>
    <col min="15107" max="15107" width="7.42578125" style="3" customWidth="1"/>
    <col min="15108" max="15111" width="14" style="3" customWidth="1"/>
    <col min="15112" max="15113" width="8.42578125" style="3" customWidth="1"/>
    <col min="15114" max="15119" width="9.140625" style="3"/>
    <col min="15120" max="15120" width="10.140625" style="3" bestFit="1" customWidth="1"/>
    <col min="15121" max="15122" width="9.140625" style="3"/>
    <col min="15123" max="15123" width="6.85546875" style="3" customWidth="1"/>
    <col min="15124" max="15124" width="8.42578125" style="3" customWidth="1"/>
    <col min="15125" max="15131" width="14.42578125" style="3" customWidth="1"/>
    <col min="15132" max="15132" width="71.85546875" style="3" customWidth="1"/>
    <col min="15133" max="15362" width="9.140625" style="3"/>
    <col min="15363" max="15363" width="7.42578125" style="3" customWidth="1"/>
    <col min="15364" max="15367" width="14" style="3" customWidth="1"/>
    <col min="15368" max="15369" width="8.42578125" style="3" customWidth="1"/>
    <col min="15370" max="15375" width="9.140625" style="3"/>
    <col min="15376" max="15376" width="10.140625" style="3" bestFit="1" customWidth="1"/>
    <col min="15377" max="15378" width="9.140625" style="3"/>
    <col min="15379" max="15379" width="6.85546875" style="3" customWidth="1"/>
    <col min="15380" max="15380" width="8.42578125" style="3" customWidth="1"/>
    <col min="15381" max="15387" width="14.42578125" style="3" customWidth="1"/>
    <col min="15388" max="15388" width="71.85546875" style="3" customWidth="1"/>
    <col min="15389" max="15618" width="9.140625" style="3"/>
    <col min="15619" max="15619" width="7.42578125" style="3" customWidth="1"/>
    <col min="15620" max="15623" width="14" style="3" customWidth="1"/>
    <col min="15624" max="15625" width="8.42578125" style="3" customWidth="1"/>
    <col min="15626" max="15631" width="9.140625" style="3"/>
    <col min="15632" max="15632" width="10.140625" style="3" bestFit="1" customWidth="1"/>
    <col min="15633" max="15634" width="9.140625" style="3"/>
    <col min="15635" max="15635" width="6.85546875" style="3" customWidth="1"/>
    <col min="15636" max="15636" width="8.42578125" style="3" customWidth="1"/>
    <col min="15637" max="15643" width="14.42578125" style="3" customWidth="1"/>
    <col min="15644" max="15644" width="71.85546875" style="3" customWidth="1"/>
    <col min="15645" max="15874" width="9.140625" style="3"/>
    <col min="15875" max="15875" width="7.42578125" style="3" customWidth="1"/>
    <col min="15876" max="15879" width="14" style="3" customWidth="1"/>
    <col min="15880" max="15881" width="8.42578125" style="3" customWidth="1"/>
    <col min="15882" max="15887" width="9.140625" style="3"/>
    <col min="15888" max="15888" width="10.140625" style="3" bestFit="1" customWidth="1"/>
    <col min="15889" max="15890" width="9.140625" style="3"/>
    <col min="15891" max="15891" width="6.85546875" style="3" customWidth="1"/>
    <col min="15892" max="15892" width="8.42578125" style="3" customWidth="1"/>
    <col min="15893" max="15899" width="14.42578125" style="3" customWidth="1"/>
    <col min="15900" max="15900" width="71.85546875" style="3" customWidth="1"/>
    <col min="15901" max="16130" width="9.140625" style="3"/>
    <col min="16131" max="16131" width="7.42578125" style="3" customWidth="1"/>
    <col min="16132" max="16135" width="14" style="3" customWidth="1"/>
    <col min="16136" max="16137" width="8.42578125" style="3" customWidth="1"/>
    <col min="16138" max="16143" width="9.140625" style="3"/>
    <col min="16144" max="16144" width="10.140625" style="3" bestFit="1" customWidth="1"/>
    <col min="16145" max="16146" width="9.140625" style="3"/>
    <col min="16147" max="16147" width="6.85546875" style="3" customWidth="1"/>
    <col min="16148" max="16148" width="8.42578125" style="3" customWidth="1"/>
    <col min="16149" max="16155" width="14.42578125" style="3" customWidth="1"/>
    <col min="16156" max="16156" width="71.85546875" style="3" customWidth="1"/>
    <col min="16157" max="16384" width="9.140625" style="3"/>
  </cols>
  <sheetData>
    <row r="1" spans="1:28" s="8" customFormat="1" ht="18.75" hidden="1" x14ac:dyDescent="0.3">
      <c r="A1" s="292" t="s">
        <v>109</v>
      </c>
      <c r="B1" s="292"/>
      <c r="C1" s="292"/>
      <c r="D1" s="292"/>
      <c r="E1" s="292"/>
      <c r="F1" s="292"/>
      <c r="G1" s="292"/>
      <c r="H1" s="292"/>
      <c r="I1" s="292"/>
      <c r="J1" s="292"/>
      <c r="L1" s="292" t="s">
        <v>1</v>
      </c>
      <c r="M1" s="292"/>
      <c r="N1" s="292"/>
      <c r="O1" s="292"/>
      <c r="P1" s="292"/>
      <c r="Q1" s="292"/>
      <c r="R1" s="292"/>
      <c r="S1" s="292"/>
      <c r="T1" s="292"/>
      <c r="U1" s="292"/>
      <c r="V1" s="292"/>
      <c r="W1" s="292"/>
      <c r="X1" s="292"/>
      <c r="Y1" s="292"/>
    </row>
    <row r="2" spans="1:28" s="8" customFormat="1" ht="18.75" hidden="1" x14ac:dyDescent="0.3">
      <c r="A2" s="292" t="s">
        <v>110</v>
      </c>
      <c r="B2" s="292"/>
      <c r="C2" s="292"/>
      <c r="D2" s="292"/>
      <c r="E2" s="292"/>
      <c r="F2" s="292"/>
      <c r="G2" s="292"/>
      <c r="H2" s="292"/>
      <c r="I2" s="292"/>
      <c r="J2" s="292"/>
      <c r="L2" s="292" t="s">
        <v>111</v>
      </c>
      <c r="M2" s="292"/>
      <c r="N2" s="292"/>
      <c r="O2" s="292"/>
      <c r="P2" s="292"/>
      <c r="Q2" s="292"/>
      <c r="R2" s="292"/>
      <c r="S2" s="292"/>
      <c r="T2" s="292"/>
      <c r="U2" s="292"/>
      <c r="V2" s="292"/>
      <c r="W2" s="292"/>
      <c r="X2" s="292"/>
      <c r="Y2" s="292"/>
    </row>
    <row r="3" spans="1:28" s="8" customFormat="1" ht="18.75" hidden="1" x14ac:dyDescent="0.3">
      <c r="A3" s="12"/>
      <c r="B3" s="12"/>
      <c r="C3" s="12"/>
      <c r="D3" s="12"/>
      <c r="E3" s="12"/>
      <c r="F3" s="12"/>
      <c r="G3" s="12"/>
      <c r="H3" s="12"/>
      <c r="I3" s="12"/>
      <c r="J3" s="12"/>
      <c r="L3" s="12"/>
      <c r="M3" s="12"/>
      <c r="N3" s="12"/>
      <c r="O3" s="12"/>
      <c r="P3" s="12"/>
      <c r="Q3" s="12"/>
      <c r="R3" s="12"/>
      <c r="S3" s="12"/>
      <c r="T3" s="12"/>
      <c r="U3" s="12"/>
      <c r="V3" s="18"/>
      <c r="W3" s="12"/>
      <c r="X3" s="12"/>
      <c r="Y3" s="12"/>
    </row>
    <row r="4" spans="1:28" s="4" customFormat="1" ht="18.75" hidden="1" x14ac:dyDescent="0.3">
      <c r="A4" s="5"/>
      <c r="B4" s="5"/>
      <c r="C4" s="5"/>
      <c r="D4" s="5"/>
      <c r="E4" s="5"/>
      <c r="F4" s="5"/>
      <c r="G4" s="5"/>
      <c r="H4" s="5"/>
      <c r="I4" s="5"/>
      <c r="J4" s="5"/>
      <c r="K4" s="5"/>
      <c r="L4" s="5"/>
      <c r="M4" s="5"/>
      <c r="N4" s="5"/>
      <c r="O4" s="5"/>
      <c r="P4" s="5"/>
      <c r="Q4" s="5"/>
      <c r="R4" s="5"/>
      <c r="S4" s="5"/>
      <c r="T4" s="5"/>
      <c r="U4" s="293" t="s">
        <v>124</v>
      </c>
      <c r="V4" s="293"/>
      <c r="W4" s="293"/>
      <c r="X4" s="293"/>
      <c r="Y4" s="293"/>
    </row>
    <row r="5" spans="1:28" s="15" customFormat="1" ht="18.75" x14ac:dyDescent="0.3">
      <c r="A5" s="296" t="s">
        <v>112</v>
      </c>
      <c r="B5" s="296"/>
      <c r="C5" s="296"/>
      <c r="D5" s="296"/>
      <c r="E5" s="296"/>
      <c r="F5" s="296"/>
      <c r="G5" s="296"/>
      <c r="H5" s="296"/>
      <c r="I5" s="296"/>
      <c r="J5" s="296"/>
      <c r="K5" s="296"/>
      <c r="L5" s="296"/>
      <c r="M5" s="296"/>
      <c r="N5" s="296"/>
      <c r="O5" s="296"/>
      <c r="P5" s="296"/>
      <c r="Q5" s="296"/>
      <c r="R5" s="296"/>
      <c r="S5" s="296"/>
      <c r="T5" s="296"/>
      <c r="U5" s="296"/>
      <c r="V5" s="296"/>
      <c r="W5" s="296"/>
      <c r="X5" s="296"/>
      <c r="Y5" s="296"/>
    </row>
    <row r="6" spans="1:28" s="15" customFormat="1" ht="44.25" customHeight="1" x14ac:dyDescent="0.3">
      <c r="A6" s="295" t="s">
        <v>160</v>
      </c>
      <c r="B6" s="295"/>
      <c r="C6" s="295"/>
      <c r="D6" s="295"/>
      <c r="E6" s="295"/>
      <c r="F6" s="295"/>
      <c r="G6" s="295"/>
      <c r="H6" s="295"/>
      <c r="I6" s="295"/>
      <c r="J6" s="295"/>
      <c r="K6" s="295"/>
      <c r="L6" s="295"/>
      <c r="M6" s="295"/>
      <c r="N6" s="295"/>
      <c r="O6" s="295"/>
      <c r="P6" s="295"/>
      <c r="Q6" s="295"/>
      <c r="R6" s="295"/>
      <c r="S6" s="295"/>
      <c r="T6" s="295"/>
      <c r="U6" s="295"/>
      <c r="V6" s="295"/>
      <c r="W6" s="295"/>
      <c r="X6" s="295"/>
      <c r="Y6" s="295"/>
      <c r="Z6" s="14"/>
    </row>
    <row r="7" spans="1:28" s="4" customFormat="1" ht="21" customHeight="1" x14ac:dyDescent="0.25">
      <c r="A7" s="297" t="s">
        <v>159</v>
      </c>
      <c r="B7" s="297"/>
      <c r="C7" s="297"/>
      <c r="D7" s="297"/>
      <c r="E7" s="297"/>
      <c r="F7" s="297"/>
      <c r="G7" s="297"/>
      <c r="H7" s="297"/>
      <c r="I7" s="297"/>
      <c r="J7" s="297"/>
      <c r="K7" s="297"/>
      <c r="L7" s="297"/>
      <c r="M7" s="297"/>
      <c r="N7" s="297"/>
      <c r="O7" s="297"/>
      <c r="P7" s="297"/>
      <c r="Q7" s="297"/>
      <c r="R7" s="297"/>
      <c r="S7" s="297"/>
      <c r="T7" s="297"/>
      <c r="U7" s="297"/>
      <c r="V7" s="297"/>
      <c r="W7" s="297"/>
      <c r="X7" s="297"/>
      <c r="Y7" s="297"/>
      <c r="Z7" s="13"/>
    </row>
    <row r="8" spans="1:28" ht="15.75" thickBot="1" x14ac:dyDescent="0.3"/>
    <row r="9" spans="1:28" s="1" customFormat="1" ht="27" customHeight="1" thickTop="1" x14ac:dyDescent="0.25">
      <c r="A9" s="299" t="s">
        <v>69</v>
      </c>
      <c r="B9" s="283" t="s">
        <v>70</v>
      </c>
      <c r="C9" s="283" t="s">
        <v>11</v>
      </c>
      <c r="D9" s="283" t="s">
        <v>71</v>
      </c>
      <c r="E9" s="283" t="s">
        <v>72</v>
      </c>
      <c r="F9" s="283" t="s">
        <v>73</v>
      </c>
      <c r="G9" s="283" t="s">
        <v>74</v>
      </c>
      <c r="H9" s="283" t="s">
        <v>75</v>
      </c>
      <c r="I9" s="283"/>
      <c r="J9" s="283"/>
      <c r="K9" s="283"/>
      <c r="L9" s="283"/>
      <c r="M9" s="283"/>
      <c r="N9" s="283"/>
      <c r="O9" s="283"/>
      <c r="P9" s="283"/>
      <c r="Q9" s="283" t="s">
        <v>76</v>
      </c>
      <c r="R9" s="283" t="s">
        <v>77</v>
      </c>
      <c r="S9" s="283" t="s">
        <v>78</v>
      </c>
      <c r="T9" s="283" t="s">
        <v>79</v>
      </c>
      <c r="U9" s="283" t="s">
        <v>80</v>
      </c>
      <c r="V9" s="283" t="s">
        <v>81</v>
      </c>
      <c r="W9" s="283"/>
      <c r="X9" s="283"/>
      <c r="Y9" s="290" t="s">
        <v>82</v>
      </c>
      <c r="Z9" s="284" t="s">
        <v>104</v>
      </c>
      <c r="AA9" s="287" t="s">
        <v>105</v>
      </c>
      <c r="AB9" s="279" t="s">
        <v>83</v>
      </c>
    </row>
    <row r="10" spans="1:28" s="1" customFormat="1" ht="18" customHeight="1" x14ac:dyDescent="0.25">
      <c r="A10" s="300"/>
      <c r="B10" s="280"/>
      <c r="C10" s="280"/>
      <c r="D10" s="280"/>
      <c r="E10" s="280"/>
      <c r="F10" s="280"/>
      <c r="G10" s="280"/>
      <c r="H10" s="280" t="s">
        <v>84</v>
      </c>
      <c r="I10" s="280" t="s">
        <v>85</v>
      </c>
      <c r="J10" s="280"/>
      <c r="K10" s="280" t="s">
        <v>86</v>
      </c>
      <c r="L10" s="281" t="s">
        <v>87</v>
      </c>
      <c r="M10" s="282" t="s">
        <v>85</v>
      </c>
      <c r="N10" s="282"/>
      <c r="O10" s="282"/>
      <c r="P10" s="281" t="s">
        <v>88</v>
      </c>
      <c r="Q10" s="280"/>
      <c r="R10" s="280"/>
      <c r="S10" s="280"/>
      <c r="T10" s="280"/>
      <c r="U10" s="280"/>
      <c r="V10" s="298" t="s">
        <v>118</v>
      </c>
      <c r="W10" s="280" t="s">
        <v>161</v>
      </c>
      <c r="X10" s="280" t="s">
        <v>89</v>
      </c>
      <c r="Y10" s="291"/>
      <c r="Z10" s="285"/>
      <c r="AA10" s="288"/>
      <c r="AB10" s="279"/>
    </row>
    <row r="11" spans="1:28" s="1" customFormat="1" ht="142.5" customHeight="1" x14ac:dyDescent="0.25">
      <c r="A11" s="300"/>
      <c r="B11" s="280"/>
      <c r="C11" s="280"/>
      <c r="D11" s="280"/>
      <c r="E11" s="280"/>
      <c r="F11" s="280"/>
      <c r="G11" s="280"/>
      <c r="H11" s="280"/>
      <c r="I11" s="207" t="s">
        <v>90</v>
      </c>
      <c r="J11" s="207" t="s">
        <v>91</v>
      </c>
      <c r="K11" s="280"/>
      <c r="L11" s="281"/>
      <c r="M11" s="208" t="s">
        <v>92</v>
      </c>
      <c r="N11" s="208" t="s">
        <v>93</v>
      </c>
      <c r="O11" s="208" t="s">
        <v>94</v>
      </c>
      <c r="P11" s="281"/>
      <c r="Q11" s="280"/>
      <c r="R11" s="280"/>
      <c r="S11" s="280"/>
      <c r="T11" s="280"/>
      <c r="U11" s="280"/>
      <c r="V11" s="298"/>
      <c r="W11" s="280"/>
      <c r="X11" s="280"/>
      <c r="Y11" s="291"/>
      <c r="Z11" s="286"/>
      <c r="AA11" s="289"/>
      <c r="AB11" s="279"/>
    </row>
    <row r="12" spans="1:28" ht="15" customHeight="1" x14ac:dyDescent="0.25">
      <c r="A12" s="209">
        <v>1</v>
      </c>
      <c r="B12" s="210">
        <v>2</v>
      </c>
      <c r="C12" s="210">
        <v>3</v>
      </c>
      <c r="D12" s="210">
        <v>4</v>
      </c>
      <c r="E12" s="210">
        <v>5</v>
      </c>
      <c r="F12" s="210">
        <v>6</v>
      </c>
      <c r="G12" s="210">
        <v>7</v>
      </c>
      <c r="H12" s="210">
        <v>8</v>
      </c>
      <c r="I12" s="210">
        <v>9</v>
      </c>
      <c r="J12" s="210">
        <v>10</v>
      </c>
      <c r="K12" s="210">
        <v>11</v>
      </c>
      <c r="L12" s="210">
        <v>12</v>
      </c>
      <c r="M12" s="210">
        <v>13</v>
      </c>
      <c r="N12" s="210">
        <v>14</v>
      </c>
      <c r="O12" s="210">
        <v>15</v>
      </c>
      <c r="P12" s="210">
        <v>16</v>
      </c>
      <c r="Q12" s="210">
        <v>17</v>
      </c>
      <c r="R12" s="210">
        <v>18</v>
      </c>
      <c r="S12" s="210">
        <v>19</v>
      </c>
      <c r="T12" s="210">
        <v>20</v>
      </c>
      <c r="U12" s="210">
        <v>21</v>
      </c>
      <c r="V12" s="211">
        <v>22</v>
      </c>
      <c r="W12" s="210">
        <v>23</v>
      </c>
      <c r="X12" s="210">
        <v>24</v>
      </c>
      <c r="Y12" s="212">
        <v>25</v>
      </c>
      <c r="Z12" s="17">
        <v>26</v>
      </c>
      <c r="AA12" s="2">
        <v>27</v>
      </c>
      <c r="AB12" s="2">
        <v>28</v>
      </c>
    </row>
    <row r="13" spans="1:28" s="11" customFormat="1" ht="111.75" customHeight="1" x14ac:dyDescent="0.25">
      <c r="A13" s="213">
        <v>1</v>
      </c>
      <c r="B13" s="214" t="str">
        <f>+'Ng Thị Nga - Lê Nhật Hương 11-3'!F9</f>
        <v>Nguyễn Thị Nga - Lê Nhật Hương</v>
      </c>
      <c r="C13" s="214" t="str">
        <f>'Ng Thị Nga - Lê Nhật Hương 11-3'!C12</f>
        <v>001164011180</v>
      </c>
      <c r="D13" s="215" t="str">
        <f>+'Ng Thị Nga - Lê Nhật Hương 11-3'!C10</f>
        <v>30 Bùi Thị Xuân - Phường Nguyễn Du - Thành Phố Hà Nội</v>
      </c>
      <c r="E13" s="214" t="str">
        <f>+'Ng Thị Nga - Lê Nhật Hương 11-3'!C23</f>
        <v xml:space="preserve"> Xứ Trệ Đầm Hệu - Xã Phú Nghĩa - Thành phố Hà Nội</v>
      </c>
      <c r="F13" s="213">
        <v>3</v>
      </c>
      <c r="G13" s="213">
        <v>11</v>
      </c>
      <c r="H13" s="216">
        <f>'Ng Thị Nga - Lê Nhật Hương 11-3'!C19</f>
        <v>1518</v>
      </c>
      <c r="I13" s="216">
        <f>'Ng Thị Nga - Lê Nhật Hương 11-3'!C21</f>
        <v>255.9</v>
      </c>
      <c r="J13" s="216">
        <f>'Ng Thị Nga - Lê Nhật Hương 11-3'!C22</f>
        <v>1262.0999999999999</v>
      </c>
      <c r="K13" s="216">
        <v>1517</v>
      </c>
      <c r="L13" s="216"/>
      <c r="M13" s="216">
        <v>1</v>
      </c>
      <c r="N13" s="216"/>
      <c r="O13" s="216">
        <v>1</v>
      </c>
      <c r="P13" s="216"/>
      <c r="Q13" s="217" t="str">
        <f>'Ng Thị Nga - Lê Nhật Hương 11-3'!H30</f>
        <v>0</v>
      </c>
      <c r="R13" s="218"/>
      <c r="S13" s="219">
        <f>'Ng Thị Nga - Lê Nhật Hương 11-3'!H39</f>
        <v>39509500</v>
      </c>
      <c r="T13" s="219"/>
      <c r="U13" s="219">
        <v>0</v>
      </c>
      <c r="V13" s="219">
        <v>0</v>
      </c>
      <c r="W13" s="219">
        <v>0</v>
      </c>
      <c r="X13" s="219">
        <f>'Ng Thị Nga - Lê Nhật Hương 11-3'!H50</f>
        <v>764700</v>
      </c>
      <c r="Y13" s="219">
        <f>SUM(S13:X13)</f>
        <v>40274200</v>
      </c>
      <c r="Z13" s="9" t="e">
        <f>#REF!</f>
        <v>#REF!</v>
      </c>
      <c r="AA13" s="10" t="s">
        <v>106</v>
      </c>
      <c r="AB13" s="11" t="e">
        <f ca="1">[2]!VND('BẢNG TỔNG HỢP'!Y13, TRUE,1,"đồng","xu")</f>
        <v>#NAME?</v>
      </c>
    </row>
    <row r="14" spans="1:28" s="11" customFormat="1" ht="111.75" customHeight="1" x14ac:dyDescent="0.25">
      <c r="A14" s="213">
        <f>+A13+1</f>
        <v>2</v>
      </c>
      <c r="B14" s="214" t="str">
        <f>+'Ng Thị Nga (4 thửa)'!F9</f>
        <v>Nguyễn Thị Nga</v>
      </c>
      <c r="C14" s="214" t="str">
        <f>+'Ng Thị Nga (4 thửa)'!C12</f>
        <v>001164011180</v>
      </c>
      <c r="D14" s="215" t="str">
        <f>+'Ng Thị Nga (4 thửa)'!C10</f>
        <v>30 Bùi Thị Xuân - Phường Nguyễn Du - Thành Phố Hà Nội</v>
      </c>
      <c r="E14" s="214" t="str">
        <f>+'Ng Thị Nga (4 thửa)'!C23</f>
        <v xml:space="preserve"> Xứ đồng Gò Vang - Xã Phú Nghĩa - Thành phố Hà Nội</v>
      </c>
      <c r="F14" s="220" t="s">
        <v>158</v>
      </c>
      <c r="G14" s="220" t="s">
        <v>157</v>
      </c>
      <c r="H14" s="216">
        <f>+'Ng Thị Nga (4 thửa)'!C19</f>
        <v>1305</v>
      </c>
      <c r="I14" s="216">
        <f>+'Ng Thị Nga (4 thửa)'!C21</f>
        <v>288.20000000000005</v>
      </c>
      <c r="J14" s="216">
        <f t="shared" ref="J14" si="0">H14-I14</f>
        <v>1016.8</v>
      </c>
      <c r="K14" s="216">
        <f>+'Ng Thị Nga (4 thửa)'!F19</f>
        <v>0</v>
      </c>
      <c r="L14" s="216"/>
      <c r="M14" s="216"/>
      <c r="N14" s="216"/>
      <c r="O14" s="216"/>
      <c r="P14" s="216"/>
      <c r="Q14" s="221">
        <v>0</v>
      </c>
      <c r="R14" s="218"/>
      <c r="S14" s="219">
        <f>'Ng Thị Nga (4 thửa)'!H39</f>
        <v>44671000</v>
      </c>
      <c r="T14" s="219"/>
      <c r="U14" s="219">
        <v>0</v>
      </c>
      <c r="V14" s="219">
        <v>0</v>
      </c>
      <c r="W14" s="219">
        <v>0</v>
      </c>
      <c r="X14" s="219">
        <f>'Ng Thị Nga (4 thửa)'!H57</f>
        <v>864600.00000000012</v>
      </c>
      <c r="Y14" s="219">
        <f>SUM(S14:X14)</f>
        <v>45535600</v>
      </c>
      <c r="Z14" s="9"/>
      <c r="AA14" s="10"/>
    </row>
    <row r="15" spans="1:28" s="8" customFormat="1" ht="31.5" customHeight="1" x14ac:dyDescent="0.3">
      <c r="A15" s="222"/>
      <c r="B15" s="223" t="s">
        <v>108</v>
      </c>
      <c r="C15" s="223"/>
      <c r="D15" s="223"/>
      <c r="E15" s="223"/>
      <c r="F15" s="222"/>
      <c r="G15" s="222"/>
      <c r="H15" s="224">
        <f t="shared" ref="H15:Y15" si="1">SUM(H13:H14)</f>
        <v>2823</v>
      </c>
      <c r="I15" s="224">
        <f t="shared" si="1"/>
        <v>544.1</v>
      </c>
      <c r="J15" s="224">
        <f t="shared" si="1"/>
        <v>2278.8999999999996</v>
      </c>
      <c r="K15" s="224">
        <f t="shared" si="1"/>
        <v>1517</v>
      </c>
      <c r="L15" s="224">
        <f t="shared" si="1"/>
        <v>0</v>
      </c>
      <c r="M15" s="224">
        <f t="shared" si="1"/>
        <v>1</v>
      </c>
      <c r="N15" s="224">
        <f t="shared" si="1"/>
        <v>0</v>
      </c>
      <c r="O15" s="224">
        <f t="shared" si="1"/>
        <v>1</v>
      </c>
      <c r="P15" s="224">
        <f t="shared" si="1"/>
        <v>0</v>
      </c>
      <c r="Q15" s="224">
        <f t="shared" si="1"/>
        <v>0</v>
      </c>
      <c r="R15" s="224">
        <f t="shared" si="1"/>
        <v>0</v>
      </c>
      <c r="S15" s="225">
        <f t="shared" si="1"/>
        <v>84180500</v>
      </c>
      <c r="T15" s="225">
        <f t="shared" si="1"/>
        <v>0</v>
      </c>
      <c r="U15" s="225">
        <f t="shared" si="1"/>
        <v>0</v>
      </c>
      <c r="V15" s="225">
        <f t="shared" si="1"/>
        <v>0</v>
      </c>
      <c r="W15" s="225">
        <f t="shared" si="1"/>
        <v>0</v>
      </c>
      <c r="X15" s="225">
        <f t="shared" si="1"/>
        <v>1629300</v>
      </c>
      <c r="Y15" s="225">
        <f t="shared" si="1"/>
        <v>85809800</v>
      </c>
      <c r="Z15" s="6"/>
      <c r="AA15" s="7"/>
    </row>
    <row r="18" spans="14:25" x14ac:dyDescent="0.25">
      <c r="N18" s="16"/>
      <c r="O18" s="294"/>
      <c r="P18" s="294"/>
      <c r="Q18" s="294"/>
      <c r="R18" s="294"/>
      <c r="S18" s="294"/>
      <c r="T18" s="294"/>
      <c r="U18" s="294"/>
      <c r="V18" s="294"/>
      <c r="W18" s="294"/>
      <c r="X18" s="294"/>
      <c r="Y18" s="294"/>
    </row>
    <row r="19" spans="14:25" x14ac:dyDescent="0.25">
      <c r="N19" s="16"/>
      <c r="O19" s="294"/>
      <c r="P19" s="294"/>
      <c r="Q19" s="294"/>
      <c r="R19" s="294"/>
      <c r="S19" s="294"/>
      <c r="T19" s="294"/>
      <c r="U19" s="294"/>
      <c r="V19" s="294"/>
      <c r="W19" s="294"/>
      <c r="X19" s="294"/>
      <c r="Y19" s="294"/>
    </row>
    <row r="20" spans="14:25" x14ac:dyDescent="0.25">
      <c r="N20" s="16"/>
      <c r="O20" s="294"/>
      <c r="P20" s="294"/>
      <c r="Q20" s="294"/>
      <c r="R20" s="294"/>
      <c r="S20" s="294"/>
      <c r="T20" s="294"/>
      <c r="U20" s="294"/>
      <c r="V20" s="294"/>
      <c r="W20" s="294"/>
      <c r="X20" s="294"/>
      <c r="Y20" s="294"/>
    </row>
    <row r="21" spans="14:25" x14ac:dyDescent="0.25">
      <c r="N21" s="16"/>
      <c r="O21" s="16"/>
      <c r="P21" s="16"/>
      <c r="Q21" s="16"/>
      <c r="R21" s="16"/>
      <c r="S21" s="16"/>
      <c r="T21" s="16"/>
      <c r="U21" s="16"/>
      <c r="V21" s="20"/>
      <c r="W21" s="16"/>
      <c r="X21" s="16"/>
      <c r="Y21" s="16"/>
    </row>
    <row r="22" spans="14:25" x14ac:dyDescent="0.25">
      <c r="N22" s="16"/>
      <c r="O22" s="16"/>
      <c r="P22" s="16"/>
      <c r="Q22" s="16"/>
      <c r="R22" s="16"/>
      <c r="S22" s="16"/>
      <c r="T22" s="16"/>
      <c r="U22" s="16"/>
      <c r="V22" s="20"/>
      <c r="W22" s="16"/>
      <c r="X22" s="16"/>
      <c r="Y22" s="16"/>
    </row>
    <row r="23" spans="14:25" x14ac:dyDescent="0.25">
      <c r="N23" s="16"/>
      <c r="O23" s="16"/>
      <c r="P23" s="16"/>
      <c r="Q23" s="16"/>
      <c r="R23" s="16"/>
      <c r="S23" s="16"/>
      <c r="T23" s="16"/>
      <c r="U23" s="16"/>
      <c r="V23" s="20"/>
      <c r="W23" s="16"/>
      <c r="X23" s="16"/>
      <c r="Y23" s="16"/>
    </row>
    <row r="24" spans="14:25" x14ac:dyDescent="0.25">
      <c r="N24" s="16"/>
      <c r="O24" s="16"/>
      <c r="P24" s="16"/>
      <c r="Q24" s="16"/>
      <c r="R24" s="16"/>
      <c r="S24" s="16"/>
      <c r="T24" s="16"/>
      <c r="U24" s="16"/>
      <c r="V24" s="20"/>
      <c r="W24" s="16"/>
      <c r="X24" s="16"/>
      <c r="Y24" s="16"/>
    </row>
    <row r="25" spans="14:25" x14ac:dyDescent="0.25">
      <c r="N25" s="16"/>
      <c r="O25" s="16"/>
      <c r="P25" s="16"/>
      <c r="Q25" s="16"/>
      <c r="R25" s="16"/>
      <c r="S25" s="16"/>
      <c r="T25" s="16"/>
      <c r="U25" s="16"/>
      <c r="V25" s="20"/>
      <c r="W25" s="16"/>
      <c r="X25" s="16"/>
      <c r="Y25" s="16"/>
    </row>
    <row r="26" spans="14:25" x14ac:dyDescent="0.25">
      <c r="N26" s="16"/>
      <c r="O26" s="16"/>
      <c r="P26" s="16"/>
      <c r="Q26" s="16"/>
      <c r="R26" s="16"/>
      <c r="S26" s="16"/>
      <c r="T26" s="16"/>
      <c r="U26" s="16"/>
      <c r="V26" s="20"/>
      <c r="W26" s="16"/>
      <c r="X26" s="16"/>
      <c r="Y26" s="16"/>
    </row>
    <row r="27" spans="14:25" x14ac:dyDescent="0.25">
      <c r="N27" s="16"/>
      <c r="O27" s="294"/>
      <c r="P27" s="294"/>
      <c r="Q27" s="294"/>
      <c r="R27" s="294"/>
      <c r="S27" s="294"/>
      <c r="T27" s="294"/>
      <c r="U27" s="294"/>
      <c r="V27" s="294"/>
      <c r="W27" s="294"/>
      <c r="X27" s="294"/>
      <c r="Y27" s="294"/>
    </row>
  </sheetData>
  <mergeCells count="39">
    <mergeCell ref="O27:Y27"/>
    <mergeCell ref="A6:Y6"/>
    <mergeCell ref="A5:Y5"/>
    <mergeCell ref="A7:Y7"/>
    <mergeCell ref="O18:Y18"/>
    <mergeCell ref="O19:Y19"/>
    <mergeCell ref="O20:Y20"/>
    <mergeCell ref="V10:V11"/>
    <mergeCell ref="W10:W11"/>
    <mergeCell ref="X10:X11"/>
    <mergeCell ref="G9:G11"/>
    <mergeCell ref="A9:A11"/>
    <mergeCell ref="B9:B11"/>
    <mergeCell ref="C9:C11"/>
    <mergeCell ref="D9:D11"/>
    <mergeCell ref="E9:E11"/>
    <mergeCell ref="Y9:Y11"/>
    <mergeCell ref="A1:J1"/>
    <mergeCell ref="A2:J2"/>
    <mergeCell ref="L1:Y1"/>
    <mergeCell ref="L2:Y2"/>
    <mergeCell ref="U4:Y4"/>
    <mergeCell ref="F9:F11"/>
    <mergeCell ref="AB9:AB11"/>
    <mergeCell ref="H10:H11"/>
    <mergeCell ref="I10:J10"/>
    <mergeCell ref="K10:K11"/>
    <mergeCell ref="L10:L11"/>
    <mergeCell ref="M10:O10"/>
    <mergeCell ref="P10:P11"/>
    <mergeCell ref="H9:P9"/>
    <mergeCell ref="Q9:Q11"/>
    <mergeCell ref="R9:R11"/>
    <mergeCell ref="S9:S11"/>
    <mergeCell ref="T9:T11"/>
    <mergeCell ref="Z9:Z11"/>
    <mergeCell ref="AA9:AA11"/>
    <mergeCell ref="U9:U11"/>
    <mergeCell ref="V9:X9"/>
  </mergeCells>
  <pageMargins left="0.15748031496062992" right="0.15748031496062992" top="0.39370078740157483" bottom="0.51181102362204722" header="0.27559055118110237" footer="0.27559055118110237"/>
  <pageSetup paperSize="8" scale="7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S77"/>
  <sheetViews>
    <sheetView zoomScale="93" zoomScaleNormal="93" workbookViewId="0">
      <selection activeCell="J17" sqref="J17"/>
    </sheetView>
  </sheetViews>
  <sheetFormatPr defaultRowHeight="16.5" x14ac:dyDescent="0.25"/>
  <cols>
    <col min="1" max="1" width="7.5703125" style="64" customWidth="1"/>
    <col min="2" max="2" width="30.7109375" style="64" customWidth="1"/>
    <col min="3" max="3" width="11.85546875" style="64" customWidth="1"/>
    <col min="4" max="4" width="8.85546875" style="64" customWidth="1"/>
    <col min="5" max="5" width="12" style="64" customWidth="1"/>
    <col min="6" max="6" width="12.85546875" style="159" customWidth="1"/>
    <col min="7" max="7" width="9.5703125" style="64" customWidth="1"/>
    <col min="8" max="8" width="16.85546875" style="64" customWidth="1"/>
    <col min="9" max="9" width="19.140625" style="160" customWidth="1"/>
    <col min="10" max="11" width="9.140625" style="64" customWidth="1"/>
    <col min="12" max="12" width="11.5703125" style="64" customWidth="1"/>
    <col min="13" max="19" width="9.140625" style="64" customWidth="1"/>
    <col min="20" max="16384" width="9.140625" style="64"/>
  </cols>
  <sheetData>
    <row r="1" spans="1:17" s="22" customFormat="1" x14ac:dyDescent="0.25">
      <c r="A1" s="226" t="s">
        <v>0</v>
      </c>
      <c r="B1" s="226"/>
      <c r="C1" s="226"/>
      <c r="D1" s="21"/>
      <c r="E1" s="226" t="s">
        <v>1</v>
      </c>
      <c r="F1" s="226"/>
      <c r="G1" s="226"/>
      <c r="H1" s="226"/>
      <c r="I1" s="226"/>
    </row>
    <row r="2" spans="1:17" s="22" customFormat="1" x14ac:dyDescent="0.25">
      <c r="A2" s="227" t="s">
        <v>99</v>
      </c>
      <c r="B2" s="226"/>
      <c r="C2" s="226"/>
      <c r="D2" s="21"/>
      <c r="E2" s="227" t="s">
        <v>2</v>
      </c>
      <c r="F2" s="226"/>
      <c r="G2" s="226"/>
      <c r="H2" s="226"/>
      <c r="I2" s="226"/>
    </row>
    <row r="3" spans="1:17" s="22" customFormat="1" ht="12.75" customHeight="1" x14ac:dyDescent="0.25">
      <c r="A3" s="21"/>
      <c r="B3" s="21"/>
      <c r="C3" s="21"/>
      <c r="D3" s="21"/>
      <c r="E3" s="21"/>
      <c r="F3" s="23"/>
      <c r="G3" s="21"/>
      <c r="H3" s="21"/>
      <c r="I3" s="24"/>
    </row>
    <row r="4" spans="1:17" s="22" customFormat="1" x14ac:dyDescent="0.25">
      <c r="A4" s="302" t="s">
        <v>103</v>
      </c>
      <c r="B4" s="302"/>
      <c r="C4" s="302"/>
      <c r="E4" s="228" t="s">
        <v>127</v>
      </c>
      <c r="F4" s="228"/>
      <c r="G4" s="228"/>
      <c r="H4" s="228"/>
      <c r="I4" s="228"/>
    </row>
    <row r="5" spans="1:17" s="25" customFormat="1" ht="18.75" customHeight="1" x14ac:dyDescent="0.25">
      <c r="A5" s="231" t="s">
        <v>3</v>
      </c>
      <c r="B5" s="231"/>
      <c r="C5" s="231"/>
      <c r="D5" s="231"/>
      <c r="E5" s="231"/>
      <c r="F5" s="231"/>
      <c r="G5" s="231"/>
      <c r="H5" s="231"/>
      <c r="I5" s="231"/>
    </row>
    <row r="6" spans="1:17" s="25" customFormat="1" ht="39.75" customHeight="1" x14ac:dyDescent="0.25">
      <c r="A6" s="232" t="s">
        <v>4</v>
      </c>
      <c r="B6" s="232"/>
      <c r="C6" s="232"/>
      <c r="D6" s="232"/>
      <c r="E6" s="232"/>
      <c r="F6" s="232"/>
      <c r="G6" s="232"/>
      <c r="H6" s="232"/>
      <c r="I6" s="232"/>
      <c r="Q6" s="26"/>
    </row>
    <row r="7" spans="1:17" s="25" customFormat="1" x14ac:dyDescent="0.25">
      <c r="A7" s="233" t="s">
        <v>126</v>
      </c>
      <c r="B7" s="234"/>
      <c r="C7" s="234"/>
      <c r="D7" s="234"/>
      <c r="E7" s="234"/>
      <c r="F7" s="234"/>
      <c r="G7" s="234"/>
      <c r="H7" s="234"/>
      <c r="I7" s="234"/>
    </row>
    <row r="8" spans="1:17" s="28" customFormat="1" ht="29.25" customHeight="1" x14ac:dyDescent="0.25">
      <c r="A8" s="27" t="s">
        <v>5</v>
      </c>
      <c r="B8" s="235" t="s">
        <v>6</v>
      </c>
      <c r="C8" s="235"/>
      <c r="D8" s="235"/>
      <c r="E8" s="235"/>
      <c r="F8" s="235"/>
      <c r="G8" s="235"/>
      <c r="H8" s="235"/>
      <c r="I8" s="235"/>
    </row>
    <row r="9" spans="1:17" s="28" customFormat="1" x14ac:dyDescent="0.25">
      <c r="A9" s="27" t="s">
        <v>7</v>
      </c>
      <c r="B9" s="236" t="s">
        <v>8</v>
      </c>
      <c r="C9" s="236"/>
      <c r="D9" s="236"/>
      <c r="E9" s="236"/>
      <c r="F9" s="29" t="s">
        <v>123</v>
      </c>
      <c r="G9" s="24"/>
      <c r="H9" s="24"/>
      <c r="I9" s="24"/>
    </row>
    <row r="10" spans="1:17" s="32" customFormat="1" x14ac:dyDescent="0.25">
      <c r="A10" s="30"/>
      <c r="B10" s="31" t="s">
        <v>9</v>
      </c>
      <c r="C10" s="237" t="s">
        <v>119</v>
      </c>
      <c r="D10" s="237"/>
      <c r="E10" s="237"/>
      <c r="F10" s="237"/>
      <c r="G10" s="237"/>
      <c r="H10" s="237"/>
      <c r="I10" s="237"/>
    </row>
    <row r="11" spans="1:17" s="32" customFormat="1" ht="18.75" customHeight="1" x14ac:dyDescent="0.25">
      <c r="A11" s="30"/>
      <c r="B11" s="31" t="s">
        <v>10</v>
      </c>
      <c r="C11" s="237" t="s">
        <v>119</v>
      </c>
      <c r="D11" s="237"/>
      <c r="E11" s="237"/>
      <c r="F11" s="237"/>
      <c r="G11" s="237"/>
      <c r="H11" s="237"/>
      <c r="I11" s="237"/>
    </row>
    <row r="12" spans="1:17" s="32" customFormat="1" x14ac:dyDescent="0.25">
      <c r="A12" s="30"/>
      <c r="B12" s="31" t="s">
        <v>14</v>
      </c>
      <c r="C12" s="33" t="s">
        <v>121</v>
      </c>
      <c r="D12" s="33"/>
      <c r="E12" s="34"/>
      <c r="F12" s="35"/>
      <c r="G12" s="34"/>
      <c r="H12" s="34"/>
      <c r="I12" s="34"/>
    </row>
    <row r="13" spans="1:17" s="28" customFormat="1" ht="36.75" customHeight="1" x14ac:dyDescent="0.25">
      <c r="A13" s="27" t="s">
        <v>12</v>
      </c>
      <c r="B13" s="238" t="s">
        <v>13</v>
      </c>
      <c r="C13" s="238"/>
      <c r="D13" s="238"/>
      <c r="E13" s="238"/>
      <c r="F13" s="29" t="str">
        <f>+F9</f>
        <v>Nguyễn Thị Nga</v>
      </c>
      <c r="G13" s="24"/>
      <c r="H13" s="24"/>
      <c r="I13" s="24"/>
    </row>
    <row r="14" spans="1:17" s="32" customFormat="1" ht="18.75" customHeight="1" x14ac:dyDescent="0.25">
      <c r="A14" s="30"/>
      <c r="B14" s="31" t="s">
        <v>9</v>
      </c>
      <c r="C14" s="29" t="str">
        <f>+C10</f>
        <v>30 Bùi Thị Xuân - Phường Nguyễn Du - Thành Phố Hà Nội</v>
      </c>
      <c r="D14" s="24"/>
      <c r="E14" s="24"/>
      <c r="F14" s="24"/>
      <c r="G14" s="24"/>
      <c r="H14" s="24"/>
      <c r="I14" s="24"/>
    </row>
    <row r="15" spans="1:17" s="32" customFormat="1" ht="18.75" customHeight="1" x14ac:dyDescent="0.25">
      <c r="A15" s="30"/>
      <c r="B15" s="31" t="s">
        <v>10</v>
      </c>
      <c r="C15" s="29" t="str">
        <f>+C11</f>
        <v>30 Bùi Thị Xuân - Phường Nguyễn Du - Thành Phố Hà Nội</v>
      </c>
      <c r="D15" s="24"/>
      <c r="E15" s="24"/>
      <c r="F15" s="24"/>
      <c r="G15" s="24"/>
      <c r="H15" s="24"/>
      <c r="I15" s="24"/>
    </row>
    <row r="16" spans="1:17" s="32" customFormat="1" x14ac:dyDescent="0.25">
      <c r="A16" s="30"/>
      <c r="B16" s="31" t="s">
        <v>14</v>
      </c>
      <c r="C16" s="33" t="str">
        <f>+C12</f>
        <v>001164011180</v>
      </c>
      <c r="D16" s="34"/>
      <c r="E16" s="34"/>
      <c r="F16" s="35"/>
      <c r="G16" s="34"/>
      <c r="H16" s="34"/>
      <c r="I16" s="34"/>
    </row>
    <row r="17" spans="1:19" s="32" customFormat="1" ht="22.5" customHeight="1" x14ac:dyDescent="0.25">
      <c r="A17" s="35" t="s">
        <v>15</v>
      </c>
      <c r="B17" s="239" t="s">
        <v>16</v>
      </c>
      <c r="C17" s="239"/>
      <c r="D17" s="239"/>
      <c r="E17" s="239"/>
      <c r="F17" s="239"/>
      <c r="G17" s="239"/>
      <c r="H17" s="239"/>
      <c r="I17" s="239"/>
    </row>
    <row r="18" spans="1:19" s="32" customFormat="1" x14ac:dyDescent="0.25">
      <c r="A18" s="35" t="s">
        <v>7</v>
      </c>
      <c r="B18" s="36" t="s">
        <v>17</v>
      </c>
      <c r="F18" s="35"/>
    </row>
    <row r="19" spans="1:19" s="41" customFormat="1" x14ac:dyDescent="0.25">
      <c r="A19" s="37"/>
      <c r="B19" s="38" t="s">
        <v>18</v>
      </c>
      <c r="C19" s="37">
        <v>28</v>
      </c>
      <c r="D19" s="318" t="s">
        <v>19</v>
      </c>
      <c r="E19" s="318"/>
      <c r="F19" s="39">
        <v>2</v>
      </c>
      <c r="G19" s="40"/>
      <c r="I19" s="40"/>
    </row>
    <row r="20" spans="1:19" s="47" customFormat="1" ht="19.5" x14ac:dyDescent="0.25">
      <c r="A20" s="42"/>
      <c r="B20" s="43" t="s">
        <v>20</v>
      </c>
      <c r="C20" s="44">
        <v>595</v>
      </c>
      <c r="D20" s="40" t="s">
        <v>128</v>
      </c>
      <c r="E20" s="45"/>
      <c r="F20" s="46"/>
      <c r="H20" s="48"/>
      <c r="I20" s="49"/>
    </row>
    <row r="21" spans="1:19" s="47" customFormat="1" x14ac:dyDescent="0.25">
      <c r="A21" s="42"/>
      <c r="B21" s="50" t="s">
        <v>21</v>
      </c>
      <c r="C21" s="51"/>
      <c r="D21" s="40"/>
      <c r="E21" s="45"/>
      <c r="F21" s="42"/>
      <c r="H21" s="48"/>
      <c r="I21" s="49"/>
    </row>
    <row r="22" spans="1:19" s="47" customFormat="1" ht="19.5" x14ac:dyDescent="0.25">
      <c r="A22" s="42"/>
      <c r="B22" s="43" t="s">
        <v>22</v>
      </c>
      <c r="C22" s="44">
        <v>46.4</v>
      </c>
      <c r="D22" s="40" t="s">
        <v>128</v>
      </c>
      <c r="E22" s="45"/>
      <c r="F22" s="42"/>
      <c r="H22" s="48"/>
      <c r="I22" s="49"/>
    </row>
    <row r="23" spans="1:19" s="47" customFormat="1" ht="19.5" x14ac:dyDescent="0.25">
      <c r="A23" s="42"/>
      <c r="B23" s="43" t="s">
        <v>23</v>
      </c>
      <c r="C23" s="51">
        <f>+C20-C22</f>
        <v>548.6</v>
      </c>
      <c r="D23" s="40" t="s">
        <v>128</v>
      </c>
      <c r="E23" s="45"/>
      <c r="F23" s="42"/>
      <c r="H23" s="48"/>
      <c r="I23" s="49"/>
    </row>
    <row r="24" spans="1:19" s="32" customFormat="1" ht="18.75" customHeight="1" x14ac:dyDescent="0.25">
      <c r="A24" s="30"/>
      <c r="B24" s="31" t="s">
        <v>24</v>
      </c>
      <c r="C24" s="29" t="s">
        <v>122</v>
      </c>
      <c r="D24" s="24"/>
      <c r="E24" s="24"/>
      <c r="F24" s="24"/>
      <c r="G24" s="24"/>
      <c r="H24" s="24"/>
      <c r="I24" s="24"/>
    </row>
    <row r="25" spans="1:19" s="32" customFormat="1" ht="19.5" x14ac:dyDescent="0.25">
      <c r="A25" s="35" t="s">
        <v>12</v>
      </c>
      <c r="B25" s="52" t="s">
        <v>96</v>
      </c>
      <c r="C25" s="52"/>
      <c r="F25" s="53">
        <f>+C20</f>
        <v>595</v>
      </c>
      <c r="G25" s="32" t="s">
        <v>129</v>
      </c>
    </row>
    <row r="26" spans="1:19" s="32" customFormat="1" ht="19.5" x14ac:dyDescent="0.25">
      <c r="A26" s="30"/>
      <c r="B26" s="319" t="s">
        <v>25</v>
      </c>
      <c r="C26" s="319"/>
      <c r="F26" s="54">
        <f>+C22</f>
        <v>46.4</v>
      </c>
      <c r="G26" s="55" t="s">
        <v>130</v>
      </c>
    </row>
    <row r="27" spans="1:19" s="32" customFormat="1" ht="19.5" x14ac:dyDescent="0.25">
      <c r="A27" s="30"/>
      <c r="B27" s="317" t="s">
        <v>26</v>
      </c>
      <c r="C27" s="317"/>
      <c r="F27" s="54">
        <f>F25-F26</f>
        <v>548.6</v>
      </c>
      <c r="G27" s="55" t="s">
        <v>130</v>
      </c>
    </row>
    <row r="28" spans="1:19" s="32" customFormat="1" ht="18.75" customHeight="1" x14ac:dyDescent="0.25">
      <c r="A28" s="30"/>
      <c r="B28" s="31" t="s">
        <v>24</v>
      </c>
      <c r="C28" s="29" t="str">
        <f>+C24</f>
        <v xml:space="preserve"> Thôn Xóm Đông - Xã Phú Nghĩa - Thành phố Hà Nội</v>
      </c>
      <c r="D28" s="24"/>
      <c r="E28" s="24"/>
      <c r="F28" s="24"/>
      <c r="G28" s="24"/>
      <c r="H28" s="24"/>
      <c r="I28" s="24"/>
    </row>
    <row r="29" spans="1:19" s="32" customFormat="1" ht="18.75" customHeight="1" x14ac:dyDescent="0.25">
      <c r="A29" s="35" t="s">
        <v>27</v>
      </c>
      <c r="B29" s="239" t="s">
        <v>28</v>
      </c>
      <c r="C29" s="239"/>
      <c r="D29" s="239"/>
      <c r="E29" s="239"/>
      <c r="F29" s="35"/>
      <c r="H29" s="26"/>
      <c r="I29" s="56"/>
    </row>
    <row r="30" spans="1:19" s="25" customFormat="1" ht="19.5" x14ac:dyDescent="0.25">
      <c r="A30" s="57"/>
      <c r="B30" s="58" t="s">
        <v>29</v>
      </c>
      <c r="C30" s="59"/>
      <c r="D30" s="59"/>
      <c r="F30" s="60"/>
      <c r="H30" s="32" t="s">
        <v>129</v>
      </c>
      <c r="I30" s="56"/>
      <c r="J30" s="26"/>
      <c r="K30" s="26"/>
      <c r="L30" s="26"/>
      <c r="M30" s="26"/>
      <c r="N30" s="26"/>
      <c r="O30" s="26"/>
      <c r="P30" s="26"/>
      <c r="Q30" s="26"/>
      <c r="R30" s="26"/>
      <c r="S30" s="26"/>
    </row>
    <row r="31" spans="1:19" s="25" customFormat="1" ht="19.5" x14ac:dyDescent="0.25">
      <c r="A31" s="57"/>
      <c r="B31" s="58" t="s">
        <v>30</v>
      </c>
      <c r="C31" s="58"/>
      <c r="D31" s="58"/>
      <c r="E31" s="58"/>
      <c r="F31" s="60"/>
      <c r="H31" s="55" t="s">
        <v>130</v>
      </c>
      <c r="I31" s="61"/>
      <c r="J31" s="26"/>
      <c r="K31" s="26"/>
      <c r="L31" s="26"/>
      <c r="M31" s="26"/>
      <c r="N31" s="26"/>
      <c r="O31" s="26"/>
      <c r="P31" s="26"/>
      <c r="Q31" s="26"/>
      <c r="R31" s="26"/>
      <c r="S31" s="26"/>
    </row>
    <row r="32" spans="1:19" s="25" customFormat="1" ht="19.5" x14ac:dyDescent="0.25">
      <c r="A32" s="57"/>
      <c r="B32" s="58" t="s">
        <v>31</v>
      </c>
      <c r="C32" s="58"/>
      <c r="D32" s="58"/>
      <c r="E32" s="58"/>
      <c r="F32" s="60"/>
      <c r="H32" s="55" t="s">
        <v>130</v>
      </c>
      <c r="I32" s="61"/>
      <c r="J32" s="26"/>
      <c r="K32" s="26"/>
      <c r="L32" s="26"/>
      <c r="M32" s="26"/>
      <c r="N32" s="26"/>
      <c r="O32" s="26"/>
      <c r="P32" s="26"/>
      <c r="Q32" s="26"/>
      <c r="R32" s="26"/>
      <c r="S32" s="26"/>
    </row>
    <row r="33" spans="1:19" s="22" customFormat="1" ht="39" customHeight="1" x14ac:dyDescent="0.25">
      <c r="A33" s="23" t="s">
        <v>32</v>
      </c>
      <c r="B33" s="28" t="s">
        <v>95</v>
      </c>
      <c r="C33" s="241"/>
      <c r="D33" s="241"/>
      <c r="E33" s="241"/>
      <c r="F33" s="241"/>
      <c r="G33" s="241"/>
      <c r="H33" s="241"/>
      <c r="I33" s="241"/>
      <c r="J33" s="62"/>
      <c r="K33" s="62"/>
      <c r="L33" s="62"/>
      <c r="M33" s="62"/>
      <c r="N33" s="62"/>
      <c r="O33" s="62"/>
      <c r="P33" s="62"/>
      <c r="Q33" s="62"/>
      <c r="R33" s="62"/>
      <c r="S33" s="62"/>
    </row>
    <row r="34" spans="1:19" s="22" customFormat="1" ht="18.75" customHeight="1" x14ac:dyDescent="0.25">
      <c r="A34" s="23" t="s">
        <v>113</v>
      </c>
      <c r="B34" s="235" t="s">
        <v>114</v>
      </c>
      <c r="C34" s="235"/>
      <c r="D34" s="235"/>
      <c r="E34" s="235"/>
      <c r="F34" s="235"/>
      <c r="G34" s="49"/>
      <c r="I34" s="49" t="s">
        <v>66</v>
      </c>
      <c r="J34" s="62"/>
      <c r="K34" s="62"/>
      <c r="L34" s="62"/>
      <c r="M34" s="62"/>
      <c r="N34" s="62"/>
      <c r="O34" s="62"/>
      <c r="P34" s="62"/>
      <c r="Q34" s="62"/>
      <c r="R34" s="62"/>
      <c r="S34" s="62"/>
    </row>
    <row r="35" spans="1:19" s="22" customFormat="1" ht="18.75" customHeight="1" x14ac:dyDescent="0.25">
      <c r="A35" s="23" t="s">
        <v>116</v>
      </c>
      <c r="B35" s="235" t="s">
        <v>115</v>
      </c>
      <c r="C35" s="235"/>
      <c r="D35" s="235"/>
      <c r="E35" s="235"/>
      <c r="F35" s="235"/>
      <c r="G35" s="235"/>
      <c r="H35" s="49"/>
      <c r="I35" s="49" t="s">
        <v>117</v>
      </c>
      <c r="J35" s="62"/>
      <c r="K35" s="62"/>
      <c r="L35" s="62"/>
      <c r="M35" s="62"/>
      <c r="N35" s="62"/>
      <c r="O35" s="62"/>
      <c r="P35" s="62"/>
      <c r="Q35" s="62"/>
      <c r="R35" s="62"/>
      <c r="S35" s="62"/>
    </row>
    <row r="36" spans="1:19" s="25" customFormat="1" x14ac:dyDescent="0.25">
      <c r="A36" s="63" t="s">
        <v>33</v>
      </c>
      <c r="B36" s="235" t="s">
        <v>34</v>
      </c>
      <c r="C36" s="235"/>
      <c r="D36" s="235"/>
      <c r="E36" s="235"/>
      <c r="F36" s="235"/>
      <c r="G36" s="235"/>
      <c r="H36" s="235"/>
      <c r="I36" s="235"/>
      <c r="J36" s="26"/>
      <c r="K36" s="26"/>
      <c r="L36" s="26"/>
      <c r="M36" s="26"/>
      <c r="N36" s="26"/>
      <c r="O36" s="26"/>
      <c r="P36" s="26"/>
      <c r="Q36" s="26"/>
      <c r="R36" s="26"/>
      <c r="S36" s="26"/>
    </row>
    <row r="37" spans="1:19" s="25" customFormat="1" x14ac:dyDescent="0.25">
      <c r="A37" s="63" t="s">
        <v>7</v>
      </c>
      <c r="B37" s="248" t="s">
        <v>35</v>
      </c>
      <c r="C37" s="248"/>
      <c r="D37" s="248"/>
      <c r="E37" s="248"/>
      <c r="F37" s="248"/>
      <c r="G37" s="248"/>
      <c r="H37" s="248"/>
      <c r="I37" s="248"/>
      <c r="J37" s="26"/>
      <c r="K37" s="26"/>
      <c r="L37" s="26"/>
      <c r="M37" s="26"/>
      <c r="N37" s="26"/>
      <c r="O37" s="26"/>
      <c r="P37" s="26"/>
      <c r="Q37" s="26"/>
      <c r="R37" s="26"/>
      <c r="S37" s="26"/>
    </row>
    <row r="38" spans="1:19" ht="32.25" customHeight="1" x14ac:dyDescent="0.25">
      <c r="A38" s="249" t="s">
        <v>36</v>
      </c>
      <c r="B38" s="251" t="s">
        <v>37</v>
      </c>
      <c r="C38" s="252"/>
      <c r="D38" s="252"/>
      <c r="E38" s="252"/>
      <c r="F38" s="252"/>
      <c r="G38" s="252"/>
      <c r="H38" s="252"/>
      <c r="I38" s="253"/>
    </row>
    <row r="39" spans="1:19" s="67" customFormat="1" ht="49.5" x14ac:dyDescent="0.25">
      <c r="A39" s="250"/>
      <c r="B39" s="251" t="s">
        <v>38</v>
      </c>
      <c r="C39" s="253"/>
      <c r="D39" s="65" t="s">
        <v>39</v>
      </c>
      <c r="E39" s="66" t="s">
        <v>40</v>
      </c>
      <c r="F39" s="66" t="s">
        <v>41</v>
      </c>
      <c r="G39" s="65" t="s">
        <v>42</v>
      </c>
      <c r="H39" s="66" t="s">
        <v>43</v>
      </c>
      <c r="I39" s="66" t="s">
        <v>44</v>
      </c>
    </row>
    <row r="40" spans="1:19" s="67" customFormat="1" x14ac:dyDescent="0.25">
      <c r="A40" s="68">
        <v>1</v>
      </c>
      <c r="B40" s="254">
        <v>2</v>
      </c>
      <c r="C40" s="255"/>
      <c r="D40" s="68">
        <v>3</v>
      </c>
      <c r="E40" s="68">
        <v>4</v>
      </c>
      <c r="F40" s="68">
        <v>5</v>
      </c>
      <c r="G40" s="68">
        <v>6</v>
      </c>
      <c r="H40" s="68">
        <v>7</v>
      </c>
      <c r="I40" s="68">
        <v>8</v>
      </c>
    </row>
    <row r="41" spans="1:19" s="67" customFormat="1" ht="58.5" customHeight="1" x14ac:dyDescent="0.25">
      <c r="A41" s="69">
        <v>1</v>
      </c>
      <c r="B41" s="315" t="s">
        <v>97</v>
      </c>
      <c r="C41" s="316"/>
      <c r="D41" s="70" t="s">
        <v>131</v>
      </c>
      <c r="E41" s="71">
        <f>+F26</f>
        <v>46.4</v>
      </c>
      <c r="F41" s="69">
        <v>155000</v>
      </c>
      <c r="G41" s="72">
        <v>1</v>
      </c>
      <c r="H41" s="69">
        <f>E41*F41*G41</f>
        <v>7192000</v>
      </c>
      <c r="I41" s="73"/>
    </row>
    <row r="42" spans="1:19" s="67" customFormat="1" x14ac:dyDescent="0.25">
      <c r="A42" s="74">
        <v>2</v>
      </c>
      <c r="B42" s="277"/>
      <c r="C42" s="278"/>
      <c r="D42" s="75"/>
      <c r="E42" s="76"/>
      <c r="F42" s="77"/>
      <c r="G42" s="75"/>
      <c r="H42" s="77"/>
      <c r="I42" s="75"/>
    </row>
    <row r="43" spans="1:19" s="81" customFormat="1" x14ac:dyDescent="0.25">
      <c r="A43" s="78"/>
      <c r="B43" s="260" t="s">
        <v>45</v>
      </c>
      <c r="C43" s="261"/>
      <c r="D43" s="79"/>
      <c r="E43" s="79"/>
      <c r="F43" s="78"/>
      <c r="G43" s="79"/>
      <c r="H43" s="80">
        <f>ROUNDUP((SUM(H41:H42)),0)</f>
        <v>7192000</v>
      </c>
      <c r="I43" s="79"/>
    </row>
    <row r="44" spans="1:19" x14ac:dyDescent="0.25">
      <c r="A44" s="82"/>
      <c r="B44" s="83"/>
      <c r="C44" s="83"/>
      <c r="D44" s="84"/>
      <c r="E44" s="84"/>
      <c r="F44" s="85"/>
      <c r="G44" s="84"/>
      <c r="H44" s="84"/>
      <c r="I44" s="84"/>
    </row>
    <row r="45" spans="1:19" x14ac:dyDescent="0.25">
      <c r="A45" s="86" t="s">
        <v>12</v>
      </c>
      <c r="B45" s="248" t="s">
        <v>46</v>
      </c>
      <c r="C45" s="248"/>
      <c r="D45" s="248"/>
      <c r="E45" s="248"/>
      <c r="F45" s="248"/>
      <c r="G45" s="248"/>
      <c r="H45" s="248"/>
      <c r="I45" s="248"/>
    </row>
    <row r="46" spans="1:19" s="67" customFormat="1" ht="49.5" x14ac:dyDescent="0.25">
      <c r="A46" s="87"/>
      <c r="B46" s="251" t="s">
        <v>38</v>
      </c>
      <c r="C46" s="253"/>
      <c r="D46" s="65" t="s">
        <v>39</v>
      </c>
      <c r="E46" s="66" t="s">
        <v>40</v>
      </c>
      <c r="F46" s="66" t="s">
        <v>41</v>
      </c>
      <c r="G46" s="65" t="s">
        <v>42</v>
      </c>
      <c r="H46" s="66" t="s">
        <v>43</v>
      </c>
      <c r="I46" s="66" t="s">
        <v>44</v>
      </c>
    </row>
    <row r="47" spans="1:19" s="67" customFormat="1" x14ac:dyDescent="0.25">
      <c r="A47" s="68">
        <v>1</v>
      </c>
      <c r="B47" s="254">
        <v>2</v>
      </c>
      <c r="C47" s="255"/>
      <c r="D47" s="68">
        <v>3</v>
      </c>
      <c r="E47" s="68">
        <v>4</v>
      </c>
      <c r="F47" s="68">
        <v>5</v>
      </c>
      <c r="G47" s="68">
        <v>6</v>
      </c>
      <c r="H47" s="68">
        <v>7</v>
      </c>
      <c r="I47" s="68">
        <v>8</v>
      </c>
    </row>
    <row r="48" spans="1:19" ht="49.5" x14ac:dyDescent="0.25">
      <c r="A48" s="88">
        <v>1</v>
      </c>
      <c r="B48" s="251"/>
      <c r="C48" s="253"/>
      <c r="D48" s="89"/>
      <c r="E48" s="89"/>
      <c r="F48" s="90"/>
      <c r="G48" s="89"/>
      <c r="H48" s="89"/>
      <c r="I48" s="91" t="s">
        <v>107</v>
      </c>
    </row>
    <row r="49" spans="1:9" s="81" customFormat="1" x14ac:dyDescent="0.25">
      <c r="A49" s="78"/>
      <c r="B49" s="275" t="s">
        <v>45</v>
      </c>
      <c r="C49" s="276"/>
      <c r="D49" s="92"/>
      <c r="E49" s="92"/>
      <c r="F49" s="78"/>
      <c r="G49" s="92"/>
      <c r="H49" s="92"/>
      <c r="I49" s="92"/>
    </row>
    <row r="50" spans="1:9" x14ac:dyDescent="0.25">
      <c r="A50" s="93"/>
      <c r="B50" s="94"/>
      <c r="C50" s="94"/>
      <c r="D50" s="95"/>
      <c r="E50" s="95"/>
      <c r="F50" s="86"/>
      <c r="G50" s="95"/>
      <c r="H50" s="95"/>
      <c r="I50" s="95"/>
    </row>
    <row r="51" spans="1:9" x14ac:dyDescent="0.25">
      <c r="A51" s="303"/>
      <c r="B51" s="306" t="s">
        <v>47</v>
      </c>
      <c r="C51" s="307"/>
      <c r="D51" s="307"/>
      <c r="E51" s="307"/>
      <c r="F51" s="307"/>
      <c r="G51" s="308"/>
      <c r="H51" s="89"/>
      <c r="I51" s="91" t="s">
        <v>98</v>
      </c>
    </row>
    <row r="52" spans="1:9" x14ac:dyDescent="0.25">
      <c r="A52" s="304"/>
      <c r="B52" s="309" t="s">
        <v>48</v>
      </c>
      <c r="C52" s="310"/>
      <c r="D52" s="310"/>
      <c r="E52" s="310"/>
      <c r="F52" s="310"/>
      <c r="G52" s="311"/>
      <c r="H52" s="89"/>
      <c r="I52" s="91" t="s">
        <v>98</v>
      </c>
    </row>
    <row r="53" spans="1:9" x14ac:dyDescent="0.25">
      <c r="A53" s="305"/>
      <c r="B53" s="312" t="s">
        <v>49</v>
      </c>
      <c r="C53" s="313"/>
      <c r="D53" s="313"/>
      <c r="E53" s="313"/>
      <c r="F53" s="313"/>
      <c r="G53" s="314"/>
      <c r="H53" s="89"/>
      <c r="I53" s="91" t="s">
        <v>98</v>
      </c>
    </row>
    <row r="54" spans="1:9" x14ac:dyDescent="0.25">
      <c r="A54" s="96"/>
      <c r="B54" s="83"/>
      <c r="C54" s="83"/>
      <c r="D54" s="83"/>
      <c r="E54" s="83"/>
      <c r="F54" s="97"/>
      <c r="G54" s="83"/>
      <c r="H54" s="98"/>
      <c r="I54" s="98"/>
    </row>
    <row r="55" spans="1:9" s="102" customFormat="1" ht="26.25" customHeight="1" x14ac:dyDescent="0.25">
      <c r="A55" s="99" t="s">
        <v>27</v>
      </c>
      <c r="B55" s="244" t="s">
        <v>50</v>
      </c>
      <c r="C55" s="244"/>
      <c r="D55" s="244"/>
      <c r="E55" s="244"/>
      <c r="F55" s="244"/>
      <c r="G55" s="244"/>
      <c r="H55" s="100"/>
      <c r="I55" s="101"/>
    </row>
    <row r="56" spans="1:9" s="104" customFormat="1" ht="49.5" x14ac:dyDescent="0.25">
      <c r="A56" s="65" t="s">
        <v>36</v>
      </c>
      <c r="B56" s="65" t="s">
        <v>51</v>
      </c>
      <c r="C56" s="65" t="s">
        <v>39</v>
      </c>
      <c r="D56" s="65" t="s">
        <v>52</v>
      </c>
      <c r="E56" s="65" t="s">
        <v>53</v>
      </c>
      <c r="F56" s="103" t="s">
        <v>54</v>
      </c>
      <c r="G56" s="65" t="s">
        <v>42</v>
      </c>
      <c r="H56" s="65" t="s">
        <v>55</v>
      </c>
      <c r="I56" s="65" t="s">
        <v>44</v>
      </c>
    </row>
    <row r="57" spans="1:9" s="104" customFormat="1" x14ac:dyDescent="0.25">
      <c r="A57" s="65">
        <v>1</v>
      </c>
      <c r="B57" s="65">
        <v>2</v>
      </c>
      <c r="C57" s="65">
        <v>3</v>
      </c>
      <c r="D57" s="65">
        <v>4</v>
      </c>
      <c r="E57" s="65">
        <v>5</v>
      </c>
      <c r="F57" s="103">
        <v>6</v>
      </c>
      <c r="G57" s="65">
        <v>7</v>
      </c>
      <c r="H57" s="65">
        <v>8</v>
      </c>
      <c r="I57" s="65">
        <v>9</v>
      </c>
    </row>
    <row r="58" spans="1:9" s="102" customFormat="1" ht="39" customHeight="1" x14ac:dyDescent="0.25">
      <c r="A58" s="103" t="s">
        <v>56</v>
      </c>
      <c r="B58" s="105" t="s">
        <v>57</v>
      </c>
      <c r="C58" s="106"/>
      <c r="D58" s="106"/>
      <c r="E58" s="106"/>
      <c r="F58" s="107"/>
      <c r="G58" s="106"/>
      <c r="H58" s="108">
        <f>ROUNDUP((SUM(H59:H59)),0)</f>
        <v>0</v>
      </c>
      <c r="I58" s="91" t="s">
        <v>98</v>
      </c>
    </row>
    <row r="59" spans="1:9" s="102" customFormat="1" x14ac:dyDescent="0.25">
      <c r="A59" s="109"/>
      <c r="B59" s="110"/>
      <c r="C59" s="111"/>
      <c r="D59" s="112"/>
      <c r="E59" s="113"/>
      <c r="F59" s="114"/>
      <c r="G59" s="115"/>
      <c r="H59" s="116"/>
      <c r="I59" s="117"/>
    </row>
    <row r="60" spans="1:9" s="102" customFormat="1" ht="34.5" customHeight="1" x14ac:dyDescent="0.25">
      <c r="A60" s="103" t="s">
        <v>58</v>
      </c>
      <c r="B60" s="105" t="s">
        <v>59</v>
      </c>
      <c r="C60" s="106"/>
      <c r="D60" s="106"/>
      <c r="E60" s="118"/>
      <c r="F60" s="107"/>
      <c r="G60" s="106"/>
      <c r="H60" s="108">
        <f>ROUNDUP((SUM(H61:H61)),0)</f>
        <v>0</v>
      </c>
      <c r="I60" s="119"/>
    </row>
    <row r="61" spans="1:9" s="102" customFormat="1" x14ac:dyDescent="0.25">
      <c r="A61" s="120"/>
      <c r="B61" s="121"/>
      <c r="C61" s="70"/>
      <c r="D61" s="122"/>
      <c r="E61" s="123"/>
      <c r="F61" s="124"/>
      <c r="G61" s="125"/>
      <c r="H61" s="126">
        <f>E61*F61*G61</f>
        <v>0</v>
      </c>
      <c r="I61" s="127"/>
    </row>
    <row r="62" spans="1:9" s="134" customFormat="1" ht="27" customHeight="1" x14ac:dyDescent="0.25">
      <c r="A62" s="128"/>
      <c r="B62" s="129" t="s">
        <v>60</v>
      </c>
      <c r="C62" s="130"/>
      <c r="D62" s="130"/>
      <c r="E62" s="130"/>
      <c r="F62" s="131"/>
      <c r="G62" s="130"/>
      <c r="H62" s="132">
        <f>H58+H60</f>
        <v>0</v>
      </c>
      <c r="I62" s="133"/>
    </row>
    <row r="63" spans="1:9" ht="22.5" customHeight="1" x14ac:dyDescent="0.25">
      <c r="A63" s="135">
        <v>4</v>
      </c>
      <c r="B63" s="245" t="s">
        <v>61</v>
      </c>
      <c r="C63" s="245"/>
      <c r="D63" s="245"/>
      <c r="E63" s="245"/>
      <c r="F63" s="245"/>
      <c r="G63" s="245"/>
      <c r="H63" s="47"/>
      <c r="I63" s="47"/>
    </row>
    <row r="64" spans="1:9" s="137" customFormat="1" ht="49.5" x14ac:dyDescent="0.25">
      <c r="A64" s="136" t="s">
        <v>36</v>
      </c>
      <c r="B64" s="246" t="s">
        <v>62</v>
      </c>
      <c r="C64" s="247"/>
      <c r="D64" s="65" t="s">
        <v>40</v>
      </c>
      <c r="E64" s="65" t="s">
        <v>63</v>
      </c>
      <c r="F64" s="103" t="s">
        <v>54</v>
      </c>
      <c r="G64" s="65" t="s">
        <v>64</v>
      </c>
      <c r="H64" s="65" t="s">
        <v>55</v>
      </c>
      <c r="I64" s="65" t="s">
        <v>44</v>
      </c>
    </row>
    <row r="65" spans="1:12" ht="37.5" customHeight="1" x14ac:dyDescent="0.25">
      <c r="A65" s="138">
        <v>1</v>
      </c>
      <c r="B65" s="263" t="s">
        <v>65</v>
      </c>
      <c r="C65" s="264"/>
      <c r="D65" s="139">
        <f>F26</f>
        <v>46.4</v>
      </c>
      <c r="E65" s="140" t="s">
        <v>66</v>
      </c>
      <c r="F65" s="141">
        <v>3000</v>
      </c>
      <c r="G65" s="142"/>
      <c r="H65" s="142">
        <f>D65*F65</f>
        <v>139200</v>
      </c>
      <c r="I65" s="143"/>
      <c r="L65" s="144"/>
    </row>
    <row r="66" spans="1:12" s="148" customFormat="1" ht="24.75" customHeight="1" x14ac:dyDescent="0.25">
      <c r="A66" s="145"/>
      <c r="B66" s="265" t="s">
        <v>45</v>
      </c>
      <c r="C66" s="266"/>
      <c r="D66" s="130"/>
      <c r="E66" s="130"/>
      <c r="F66" s="131"/>
      <c r="G66" s="130"/>
      <c r="H66" s="146">
        <f>ROUNDUP((SUM(H65:H65)),0)</f>
        <v>139200</v>
      </c>
      <c r="I66" s="147"/>
      <c r="L66" s="149"/>
    </row>
    <row r="67" spans="1:12" s="153" customFormat="1" ht="26.25" customHeight="1" x14ac:dyDescent="0.25">
      <c r="A67" s="150">
        <v>5</v>
      </c>
      <c r="B67" s="267" t="s">
        <v>67</v>
      </c>
      <c r="C67" s="267"/>
      <c r="D67" s="267"/>
      <c r="E67" s="267"/>
      <c r="F67" s="267"/>
      <c r="G67" s="268"/>
      <c r="H67" s="151">
        <f>H66+H62+H49+H43</f>
        <v>7331200</v>
      </c>
      <c r="I67" s="152" t="s">
        <v>68</v>
      </c>
    </row>
    <row r="68" spans="1:12" s="156" customFormat="1" ht="24" customHeight="1" x14ac:dyDescent="0.25">
      <c r="A68" s="154"/>
      <c r="B68" s="155" t="s">
        <v>125</v>
      </c>
      <c r="C68" s="154" t="str">
        <f>+[1]!vnd(H67)</f>
        <v>Bảy triệu, ba trăm ba mươi mốt ngàn, hai trăm đồng chẵn</v>
      </c>
      <c r="D68" s="154"/>
      <c r="E68" s="154"/>
      <c r="F68" s="154"/>
      <c r="G68" s="154"/>
      <c r="H68" s="154"/>
      <c r="I68" s="154"/>
    </row>
    <row r="69" spans="1:12" s="26" customFormat="1" ht="30" customHeight="1" x14ac:dyDescent="0.3">
      <c r="A69" s="62"/>
      <c r="B69" s="157"/>
      <c r="F69" s="302" t="s">
        <v>100</v>
      </c>
      <c r="G69" s="302"/>
      <c r="H69" s="302"/>
      <c r="I69" s="302"/>
    </row>
    <row r="70" spans="1:12" x14ac:dyDescent="0.25">
      <c r="F70" s="302" t="s">
        <v>101</v>
      </c>
      <c r="G70" s="302"/>
      <c r="H70" s="302"/>
      <c r="I70" s="302"/>
    </row>
    <row r="71" spans="1:12" x14ac:dyDescent="0.25">
      <c r="F71" s="301"/>
      <c r="G71" s="301"/>
      <c r="H71" s="301"/>
      <c r="I71" s="301"/>
    </row>
    <row r="77" spans="1:12" x14ac:dyDescent="0.25">
      <c r="F77" s="262" t="s">
        <v>102</v>
      </c>
      <c r="G77" s="262"/>
      <c r="H77" s="262"/>
      <c r="I77" s="262"/>
    </row>
  </sheetData>
  <mergeCells count="50">
    <mergeCell ref="A1:C1"/>
    <mergeCell ref="E1:I1"/>
    <mergeCell ref="A2:C2"/>
    <mergeCell ref="E2:I2"/>
    <mergeCell ref="A4:C4"/>
    <mergeCell ref="E4:I4"/>
    <mergeCell ref="B27:C27"/>
    <mergeCell ref="A5:I5"/>
    <mergeCell ref="A6:I6"/>
    <mergeCell ref="A7:I7"/>
    <mergeCell ref="B8:I8"/>
    <mergeCell ref="B9:E9"/>
    <mergeCell ref="C10:I10"/>
    <mergeCell ref="C11:I11"/>
    <mergeCell ref="B13:E13"/>
    <mergeCell ref="B17:I17"/>
    <mergeCell ref="D19:E19"/>
    <mergeCell ref="B26:C26"/>
    <mergeCell ref="B42:C42"/>
    <mergeCell ref="B29:E29"/>
    <mergeCell ref="C33:I33"/>
    <mergeCell ref="B34:F34"/>
    <mergeCell ref="B35:G35"/>
    <mergeCell ref="B36:I36"/>
    <mergeCell ref="B37:I37"/>
    <mergeCell ref="A38:A39"/>
    <mergeCell ref="B38:I38"/>
    <mergeCell ref="B39:C39"/>
    <mergeCell ref="B40:C40"/>
    <mergeCell ref="B41:C41"/>
    <mergeCell ref="B63:G63"/>
    <mergeCell ref="B43:C43"/>
    <mergeCell ref="B45:I45"/>
    <mergeCell ref="B46:C46"/>
    <mergeCell ref="B47:C47"/>
    <mergeCell ref="B48:C48"/>
    <mergeCell ref="B49:C49"/>
    <mergeCell ref="A51:A53"/>
    <mergeCell ref="B51:G51"/>
    <mergeCell ref="B52:G52"/>
    <mergeCell ref="B53:G53"/>
    <mergeCell ref="B55:G55"/>
    <mergeCell ref="F71:I71"/>
    <mergeCell ref="F77:I77"/>
    <mergeCell ref="B64:C64"/>
    <mergeCell ref="B65:C65"/>
    <mergeCell ref="B66:C66"/>
    <mergeCell ref="B67:G67"/>
    <mergeCell ref="F69:I69"/>
    <mergeCell ref="F70:I70"/>
  </mergeCells>
  <pageMargins left="0.19685039370078741" right="0.15748031496062992" top="0.35433070866141736" bottom="0.35433070866141736" header="0.19685039370078741" footer="0.15748031496062992"/>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Ng Thị Nga - Lê Nhật Hương 11-3</vt:lpstr>
      <vt:lpstr>Ng Thị Nga (4 thửa)</vt:lpstr>
      <vt:lpstr>BẢNG TỔNG HỢP</vt:lpstr>
      <vt:lpstr>Ng Thị Nga 28-2</vt:lpstr>
      <vt:lpstr>'BẢNG TỔNG HỢP'!Print_Titles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2026-01-08T09:07:32Z</cp:lastPrinted>
  <dcterms:created xsi:type="dcterms:W3CDTF">2025-10-22T03:25:09Z</dcterms:created>
  <dcterms:modified xsi:type="dcterms:W3CDTF">2026-01-08T09:19:37Z</dcterms:modified>
</cp:coreProperties>
</file>